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codeName="ThisWorkbook" defaultThemeVersion="124226"/>
  <bookViews>
    <workbookView xWindow="24" yWindow="0" windowWidth="9552" windowHeight="11124" tabRatio="850"/>
  </bookViews>
  <sheets>
    <sheet name="UT - Krycí list" sheetId="14" r:id="rId1"/>
    <sheet name="UT - Rekapitulace" sheetId="15" r:id="rId2"/>
    <sheet name="UT - Položky" sheetId="16" r:id="rId3"/>
    <sheet name="VzorPolozky (2)" sheetId="23" state="hidden" r:id="rId4"/>
    <sheet name="Pokyny pro vyplnění (2)" sheetId="21" state="hidden" r:id="rId5"/>
    <sheet name="VzorPolozky" sheetId="7" state="hidden" r:id="rId6"/>
    <sheet name="Pokyny pro vyplnění" sheetId="5" state="hidden" r:id="rId7"/>
  </sheets>
  <externalReferences>
    <externalReference r:id="rId8"/>
    <externalReference r:id="rId9"/>
    <externalReference r:id="rId10"/>
    <externalReference r:id="rId11"/>
    <externalReference r:id="rId12"/>
  </externalReferences>
  <definedNames>
    <definedName name="_CAS1">#REF!</definedName>
    <definedName name="_CAS2">#REF!</definedName>
    <definedName name="_CAS3">#REF!</definedName>
    <definedName name="_CAS4">#REF!</definedName>
    <definedName name="_CAS5">#REF!</definedName>
    <definedName name="_DAT1">#REF!</definedName>
    <definedName name="_DAT2">#REF!</definedName>
    <definedName name="_DAT3">#REF!</definedName>
    <definedName name="_DAT4">#REF!</definedName>
    <definedName name="_FMA4">#REF!</definedName>
    <definedName name="_NA1">#REF!</definedName>
    <definedName name="_NA2">#REF!</definedName>
    <definedName name="_NA3">#REF!</definedName>
    <definedName name="_NA4">#REF!</definedName>
    <definedName name="_NA5">#REF!</definedName>
    <definedName name="_POP1">#REF!</definedName>
    <definedName name="_POP2">#REF!</definedName>
    <definedName name="_POP3">#REF!</definedName>
    <definedName name="_POP4">#REF!</definedName>
    <definedName name="_REV1">#REF!</definedName>
    <definedName name="_REV2">#REF!</definedName>
    <definedName name="_REV3">#REF!</definedName>
    <definedName name="_REV4">#REF!</definedName>
    <definedName name="_ROZ1">#REF!</definedName>
    <definedName name="_ROZ10">#REF!</definedName>
    <definedName name="_ROZ11">#REF!</definedName>
    <definedName name="_ROZ2">#REF!</definedName>
    <definedName name="_ROZ3">#REF!</definedName>
    <definedName name="_ROZ4">#REF!</definedName>
    <definedName name="_ROZ5">#REF!</definedName>
    <definedName name="_ROZ6">#REF!</definedName>
    <definedName name="_ROZ7">#REF!</definedName>
    <definedName name="_ROZ8">#REF!</definedName>
    <definedName name="_ROZ9">#REF!</definedName>
    <definedName name="_SO16" hidden="1">{#N/A,#N/A,TRUE,"Krycí list"}</definedName>
    <definedName name="A" hidden="1">{#N/A,#N/A,TRUE,"Krycí list"}</definedName>
    <definedName name="aaa" hidden="1">{#N/A,#N/A,TRUE,"Krycí list"}</definedName>
    <definedName name="aaaaaaaa" hidden="1">{#N/A,#N/A,TRUE,"Krycí list"}</definedName>
    <definedName name="B" hidden="1">{#N/A,#N/A,TRUE,"Krycí list"}</definedName>
    <definedName name="CDOK">#REF!</definedName>
    <definedName name="CDOK1">#REF!</definedName>
    <definedName name="CDOK2">#REF!</definedName>
    <definedName name="CenaCelkem">#REF!</definedName>
    <definedName name="CenaCelkemBezDPH">#REF!</definedName>
    <definedName name="cisloobjektu" localSheetId="0">'UT - Krycí list'!$A$5</definedName>
    <definedName name="cisloobjektu">#REF!</definedName>
    <definedName name="CisloRozpoctu" localSheetId="4">'[1]Krycí list'!$C$2</definedName>
    <definedName name="CisloRozpoctu" localSheetId="3">'[1]Krycí list'!$C$2</definedName>
    <definedName name="CisloRozpoctu">'[2]Krycí list'!$C$2</definedName>
    <definedName name="cislostavby" localSheetId="4">'[1]Krycí list'!$A$7</definedName>
    <definedName name="cislostavby" localSheetId="0">'UT - Krycí list'!$A$7</definedName>
    <definedName name="cislostavby" localSheetId="3">'[1]Krycí list'!$A$7</definedName>
    <definedName name="cislostavby">'[2]Krycí list'!$A$7</definedName>
    <definedName name="CisloStavebnihoRozpoctu">#REF!</definedName>
    <definedName name="dadresa">#REF!</definedName>
    <definedName name="Datum">'UT - Krycí list'!$B$27</definedName>
    <definedName name="Dil">'UT - Rekapitulace'!$A$6</definedName>
    <definedName name="dmisto">#REF!</definedName>
    <definedName name="Dodavka">[3]Rekapitulace!$G$17</definedName>
    <definedName name="Dodavka0">'UT - Položky'!#REF!</definedName>
    <definedName name="DPHSni" localSheetId="4">[4]Stavba!$G$24</definedName>
    <definedName name="DPHSni" localSheetId="3">[4]Stavba!$G$24</definedName>
    <definedName name="DPHSni">[5]Stavba!$G$24</definedName>
    <definedName name="DPHZakl">#REF!</definedName>
    <definedName name="FVCWREC" hidden="1">{#N/A,#N/A,TRUE,"Krycí list"}</definedName>
    <definedName name="HSV">[3]Rekapitulace!$E$17</definedName>
    <definedName name="HSV0">'UT - Položky'!#REF!</definedName>
    <definedName name="HZS" localSheetId="2">[3]Rekapitulace!$I$17</definedName>
    <definedName name="HZS">'UT - Rekapitulace'!$I$17</definedName>
    <definedName name="HZS0">'UT - Položky'!#REF!</definedName>
    <definedName name="CHVALIL1">#REF!</definedName>
    <definedName name="JKSO">'UT - Krycí list'!$G$2</definedName>
    <definedName name="KONTROL1">#REF!</definedName>
    <definedName name="KONTROL2">#REF!</definedName>
    <definedName name="KONTROL3">#REF!</definedName>
    <definedName name="KONTROL4">#REF!</definedName>
    <definedName name="Mena" localSheetId="4">[4]Stavba!$J$29</definedName>
    <definedName name="Mena" localSheetId="3">[4]Stavba!$J$29</definedName>
    <definedName name="Mena">[5]Stavba!$J$29</definedName>
    <definedName name="mila" hidden="1">{#N/A,#N/A,TRUE,"Krycí list"}</definedName>
    <definedName name="MistoStavby">#REF!</definedName>
    <definedName name="MJ">'UT - Krycí list'!$G$5</definedName>
    <definedName name="Mont">[3]Rekapitulace!$H$17</definedName>
    <definedName name="Montaz0">'UT - Položky'!#REF!</definedName>
    <definedName name="NAZEV">#REF!</definedName>
    <definedName name="NazevDilu">'UT - Rekapitulace'!$B$6</definedName>
    <definedName name="nazevobjektu" localSheetId="0">'UT - Krycí list'!$C$5</definedName>
    <definedName name="nazevobjektu" localSheetId="2">'[3]Krycí list'!$C$5</definedName>
    <definedName name="nazevobjektu" localSheetId="1">'[3]Krycí list'!$C$5</definedName>
    <definedName name="nazevobjektu">#REF!</definedName>
    <definedName name="NazevRozpoctu" localSheetId="4">'[1]Krycí list'!$D$2</definedName>
    <definedName name="NazevRozpoctu" localSheetId="3">'[1]Krycí list'!$D$2</definedName>
    <definedName name="NazevRozpoctu">'[2]Krycí list'!$D$2</definedName>
    <definedName name="nazevstavby" localSheetId="4">'[1]Krycí list'!$C$7</definedName>
    <definedName name="nazevstavby" localSheetId="0">'UT - Krycí list'!$C$7</definedName>
    <definedName name="nazevstavby" localSheetId="2">'[3]Krycí list'!$C$7</definedName>
    <definedName name="nazevstavby" localSheetId="1">'[3]Krycí list'!$C$7</definedName>
    <definedName name="nazevstavby" localSheetId="3">'[1]Krycí list'!$C$7</definedName>
    <definedName name="nazevstavby">'[2]Krycí list'!$C$7</definedName>
    <definedName name="NazevStavebnihoRozpoctu">#REF!</definedName>
    <definedName name="_xlnm.Print_Titles" localSheetId="2">'UT - Položky'!$1:$6</definedName>
    <definedName name="_xlnm.Print_Titles" localSheetId="1">'UT - Rekapitulace'!$1:$6</definedName>
    <definedName name="_xlnm.Print_Titles">#REF!</definedName>
    <definedName name="nový" hidden="1">{#N/A,#N/A,TRUE,"Krycí list"}</definedName>
    <definedName name="oadresa">#REF!</definedName>
    <definedName name="Objednatel">'UT - Krycí list'!$C$10</definedName>
    <definedName name="_xlnm.Print_Area" localSheetId="0">'UT - Krycí list'!$A$1:$G$47</definedName>
    <definedName name="_xlnm.Print_Area" localSheetId="2">'UT - Položky'!$A$1:$H$233</definedName>
    <definedName name="_xlnm.Print_Area" localSheetId="1">'UT - Rekapitulace'!$A$1:$I$25</definedName>
    <definedName name="P1_Build_001">#REF!</definedName>
    <definedName name="P1_Build_003">#REF!</definedName>
    <definedName name="P2_Build_300">#REF!</definedName>
    <definedName name="P2_Build_302">#REF!</definedName>
    <definedName name="P2_Build_303">#REF!</definedName>
    <definedName name="P2_Build_601">#REF!</definedName>
    <definedName name="P2_Build_602">#REF!</definedName>
    <definedName name="P3_Build_1001">#REF!</definedName>
    <definedName name="P3_Build_1002">#REF!</definedName>
    <definedName name="P3_Build_1003">#REF!</definedName>
    <definedName name="P3_Build_1004">#REF!</definedName>
    <definedName name="P3_Build_1005">#REF!</definedName>
    <definedName name="P3_Build_1006">#REF!</definedName>
    <definedName name="P3_Build_1007">#REF!</definedName>
    <definedName name="P3_Build_1008">#REF!</definedName>
    <definedName name="P3_Build_2001">#REF!</definedName>
    <definedName name="P3_Build_2002">#REF!</definedName>
    <definedName name="P3_Build_2003">#REF!</definedName>
    <definedName name="P3_Build_2005">#REF!</definedName>
    <definedName name="P3_Build_2006">#REF!</definedName>
    <definedName name="P3_Build_2007">#REF!</definedName>
    <definedName name="P3_Build_2008">#REF!</definedName>
    <definedName name="P3_Build_502">#REF!</definedName>
    <definedName name="P3_Build_503">#REF!</definedName>
    <definedName name="P3_Build_504">#REF!</definedName>
    <definedName name="P4_Build_100">#REF!</definedName>
    <definedName name="P4_Build_501">#REF!</definedName>
    <definedName name="P4_Build_505">#REF!</definedName>
    <definedName name="PACKAGE_1">#REF!</definedName>
    <definedName name="PACKAGE_2">#REF!</definedName>
    <definedName name="PACKAGE_3">#REF!</definedName>
    <definedName name="PACKAGE_4">#REF!</definedName>
    <definedName name="padresa">#REF!</definedName>
    <definedName name="pdic">#REF!</definedName>
    <definedName name="pico">#REF!</definedName>
    <definedName name="pmisto">#REF!</definedName>
    <definedName name="PocetMJ" localSheetId="4">#REF!</definedName>
    <definedName name="PocetMJ" localSheetId="0">'UT - Krycí list'!$G$6</definedName>
    <definedName name="PocetMJ" localSheetId="2">'[3]Krycí list'!$G$6</definedName>
    <definedName name="PocetMJ" localSheetId="1">'[3]Krycí list'!$G$6</definedName>
    <definedName name="PocetMJ" localSheetId="3">#REF!</definedName>
    <definedName name="PocetMJ">#REF!</definedName>
    <definedName name="PoptavkaID">#REF!</definedName>
    <definedName name="Poznamka">'UT - Krycí list'!$B$37</definedName>
    <definedName name="pPSC">#REF!</definedName>
    <definedName name="Profese" localSheetId="2">'[3]Krycí list'!$E$2</definedName>
    <definedName name="Profese" localSheetId="1">'[3]Krycí list'!$E$2</definedName>
    <definedName name="Profese">'UT - Krycí list'!$E$2</definedName>
    <definedName name="PROJEKT">#REF!</definedName>
    <definedName name="Projektant" localSheetId="0">'UT - Krycí list'!$C$8</definedName>
    <definedName name="Projektant" localSheetId="2">'[3]Krycí list'!$C$8</definedName>
    <definedName name="Projektant" localSheetId="1">'[3]Krycí list'!$C$8</definedName>
    <definedName name="Projektant">#REF!</definedName>
    <definedName name="PSV">[3]Rekapitulace!$F$17</definedName>
    <definedName name="PSV0">'UT - Položky'!#REF!</definedName>
    <definedName name="REV">#REF!</definedName>
    <definedName name="rozp" hidden="1">{#N/A,#N/A,TRUE,"Krycí list"}</definedName>
    <definedName name="SazbaDPH1" localSheetId="4">'[1]Krycí list'!$C$30</definedName>
    <definedName name="SazbaDPH1" localSheetId="0">'UT - Krycí list'!$C$30</definedName>
    <definedName name="SazbaDPH1" localSheetId="3">'[1]Krycí list'!$C$30</definedName>
    <definedName name="SazbaDPH1">'[2]Krycí list'!$C$30</definedName>
    <definedName name="SazbaDPH2" localSheetId="4">'[1]Krycí list'!$C$32</definedName>
    <definedName name="SazbaDPH2" localSheetId="0">'UT - Krycí list'!$C$32</definedName>
    <definedName name="SazbaDPH2" localSheetId="2">'[3]Krycí list'!$C$32</definedName>
    <definedName name="SazbaDPH2" localSheetId="1">'[3]Krycí list'!$C$32</definedName>
    <definedName name="SazbaDPH2" localSheetId="3">'[1]Krycí list'!$C$32</definedName>
    <definedName name="SazbaDPH2">'[2]Krycí list'!$C$32</definedName>
    <definedName name="SCHVALI1">#REF!</definedName>
    <definedName name="SCHVALIL1">#REF!</definedName>
    <definedName name="SCHVALIL2">#REF!</definedName>
    <definedName name="SCHVALIL3">#REF!</definedName>
    <definedName name="SCHVALIL4">#REF!</definedName>
    <definedName name="SCHVALIL5">#REF!</definedName>
    <definedName name="SloupecCC" localSheetId="4">#REF!</definedName>
    <definedName name="SloupecCC" localSheetId="2">'UT - Položky'!$G$6</definedName>
    <definedName name="SloupecCC" localSheetId="3">#REF!</definedName>
    <definedName name="SloupecCC">#REF!</definedName>
    <definedName name="SloupecCisloPol" localSheetId="4">#REF!</definedName>
    <definedName name="SloupecCisloPol" localSheetId="2">'UT - Položky'!$B$6</definedName>
    <definedName name="SloupecCisloPol" localSheetId="3">#REF!</definedName>
    <definedName name="SloupecCisloPol">#REF!</definedName>
    <definedName name="SloupecJC" localSheetId="4">#REF!</definedName>
    <definedName name="SloupecJC" localSheetId="2">'UT - Položky'!$F$6</definedName>
    <definedName name="SloupecJC" localSheetId="3">#REF!</definedName>
    <definedName name="SloupecJC">#REF!</definedName>
    <definedName name="SloupecMJ" localSheetId="4">#REF!</definedName>
    <definedName name="SloupecMJ" localSheetId="2">'UT - Položky'!$D$6</definedName>
    <definedName name="SloupecMJ" localSheetId="3">#REF!</definedName>
    <definedName name="SloupecMJ">#REF!</definedName>
    <definedName name="SloupecMnozstvi" localSheetId="4">#REF!</definedName>
    <definedName name="SloupecMnozstvi" localSheetId="2">'UT - Položky'!$E$6</definedName>
    <definedName name="SloupecMnozstvi" localSheetId="3">#REF!</definedName>
    <definedName name="SloupecMnozstvi">#REF!</definedName>
    <definedName name="SloupecNazPol" localSheetId="4">#REF!</definedName>
    <definedName name="SloupecNazPol" localSheetId="2">'UT - Položky'!$C$6</definedName>
    <definedName name="SloupecNazPol" localSheetId="3">#REF!</definedName>
    <definedName name="SloupecNazPol">#REF!</definedName>
    <definedName name="SloupecPC" localSheetId="4">#REF!</definedName>
    <definedName name="SloupecPC" localSheetId="2">'UT - Položky'!$A$6</definedName>
    <definedName name="SloupecPC" localSheetId="3">#REF!</definedName>
    <definedName name="SloupecPC">#REF!</definedName>
    <definedName name="smaz" hidden="1">{#N/A,#N/A,TRUE,"Krycí list"}</definedName>
    <definedName name="solver_lin" localSheetId="2" hidden="1">0</definedName>
    <definedName name="solver_num" localSheetId="2" hidden="1">0</definedName>
    <definedName name="solver_opt" localSheetId="2" hidden="1">'UT - Položky'!#REF!</definedName>
    <definedName name="solver_typ" localSheetId="2" hidden="1">1</definedName>
    <definedName name="solver_val" localSheetId="2" hidden="1">0</definedName>
    <definedName name="soupis" hidden="1">{#N/A,#N/A,TRUE,"Krycí list"}</definedName>
    <definedName name="soustava" localSheetId="2">'[3]Krycí list'!$C$2</definedName>
    <definedName name="soustava" localSheetId="1">'[3]Krycí list'!$C$2</definedName>
    <definedName name="soustava">'UT - Krycí list'!$C$2</definedName>
    <definedName name="soustva">'UT - Krycí list'!$C$2</definedName>
    <definedName name="SPD">#REF!</definedName>
    <definedName name="SSSSSS" hidden="1">{#N/A,#N/A,TRUE,"Krycí list"}</definedName>
    <definedName name="summary" hidden="1">{#N/A,#N/A,TRUE,"Krycí list"}</definedName>
    <definedName name="tab">#REF!</definedName>
    <definedName name="Typ">'UT - Položky'!#REF!</definedName>
    <definedName name="UKOL">#REF!</definedName>
    <definedName name="VIZA" hidden="1">{#N/A,#N/A,TRUE,"Krycí list"}</definedName>
    <definedName name="VIZA12" hidden="1">{#N/A,#N/A,TRUE,"Krycí list"}</definedName>
    <definedName name="viza2" hidden="1">{#N/A,#N/A,TRUE,"Krycí list"}</definedName>
    <definedName name="VN" hidden="1">{#N/A,#N/A,TRUE,"Krycí list"}</definedName>
    <definedName name="VRN" localSheetId="2">[3]Rekapitulace!$H$24</definedName>
    <definedName name="VRN">'UT - Rekapitulace'!$H$24</definedName>
    <definedName name="VRNKc" localSheetId="2">[3]Rekapitulace!#REF!</definedName>
    <definedName name="VRNKc">'UT - Rekapitulace'!#REF!</definedName>
    <definedName name="VRNnazev" localSheetId="2">[3]Rekapitulace!#REF!</definedName>
    <definedName name="VRNnazev">'UT - Rekapitulace'!#REF!</definedName>
    <definedName name="VRNproc" localSheetId="2">[3]Rekapitulace!#REF!</definedName>
    <definedName name="VRNproc">'UT - Rekapitulace'!#REF!</definedName>
    <definedName name="VRNzakl" localSheetId="2">[3]Rekapitulace!#REF!</definedName>
    <definedName name="VRNzakl">'UT - Rekapitulace'!#REF!</definedName>
    <definedName name="Vypracoval">#REF!</definedName>
    <definedName name="wrn.Kontrolní._.rozpočet." hidden="1">{#N/A,#N/A,TRUE,"Krycí list"}</definedName>
    <definedName name="wrn.Kontrolní._.rozpoeet." hidden="1">{#N/A,#N/A,TRUE,"Krycí list"}</definedName>
    <definedName name="Zakazka">'UT - Krycí list'!$G$11</definedName>
    <definedName name="ZAKAZNIK">#REF!</definedName>
    <definedName name="Zaklad22">'UT - Krycí list'!$F$32</definedName>
    <definedName name="Zaklad5">'UT - Krycí list'!$F$30</definedName>
    <definedName name="ZakladDPHSni" localSheetId="4">[4]Stavba!$G$23</definedName>
    <definedName name="ZakladDPHSni" localSheetId="3">[4]Stavba!$G$23</definedName>
    <definedName name="ZakladDPHSni">[5]Stavba!$G$23</definedName>
    <definedName name="ZakladDPHZakl">#REF!</definedName>
    <definedName name="ZaObjednatele">#REF!</definedName>
    <definedName name="Zaokrouhleni" localSheetId="4">[4]Stavba!$G$27</definedName>
    <definedName name="Zaokrouhleni" localSheetId="3">[4]Stavba!$G$27</definedName>
    <definedName name="Zaokrouhleni">[5]Stavba!$G$27</definedName>
    <definedName name="Zařazení" localSheetId="2">'[3]Krycí list'!$A$2</definedName>
    <definedName name="Zařazení" localSheetId="1">'[3]Krycí list'!$A$2</definedName>
    <definedName name="Zařazení">'UT - Krycí list'!$A$2</definedName>
    <definedName name="ZaZhotovitele">#REF!</definedName>
    <definedName name="Zhotovitel" localSheetId="0">'UT - Krycí list'!$C$11:$E$11</definedName>
    <definedName name="Zhotovitel">#REF!</definedName>
    <definedName name="ZPRAC1">#REF!</definedName>
    <definedName name="ZPRAC2">#REF!</definedName>
    <definedName name="ZPRAC3">#REF!</definedName>
    <definedName name="ZPRAC4">#REF!</definedName>
  </definedNames>
  <calcPr calcId="145621"/>
</workbook>
</file>

<file path=xl/calcChain.xml><?xml version="1.0" encoding="utf-8"?>
<calcChain xmlns="http://schemas.openxmlformats.org/spreadsheetml/2006/main">
  <c r="E10" i="15" l="1"/>
  <c r="C18" i="14"/>
  <c r="G223" i="16" l="1"/>
  <c r="G222" i="16"/>
  <c r="G221" i="16"/>
  <c r="G220" i="16"/>
  <c r="G219" i="16"/>
  <c r="G218" i="16"/>
  <c r="G217" i="16"/>
  <c r="G216" i="16"/>
  <c r="G215" i="16"/>
  <c r="G214" i="16"/>
  <c r="G211" i="16"/>
  <c r="E211" i="16"/>
  <c r="G210" i="16"/>
  <c r="F212" i="16" s="1"/>
  <c r="G209" i="16"/>
  <c r="G208" i="16"/>
  <c r="G207" i="16"/>
  <c r="E204" i="16"/>
  <c r="G204" i="16" s="1"/>
  <c r="E203" i="16"/>
  <c r="G203" i="16" s="1"/>
  <c r="G202" i="16"/>
  <c r="G205" i="16" s="1"/>
  <c r="F14" i="15" s="1"/>
  <c r="F200" i="16"/>
  <c r="G199" i="16"/>
  <c r="E13" i="15" s="1"/>
  <c r="G198" i="16"/>
  <c r="G197" i="16"/>
  <c r="G196" i="16"/>
  <c r="G200" i="16" s="1"/>
  <c r="F13" i="15" s="1"/>
  <c r="G193" i="16"/>
  <c r="E12" i="15" s="1"/>
  <c r="E190" i="16"/>
  <c r="G190" i="16" s="1"/>
  <c r="E189" i="16"/>
  <c r="G189" i="16" s="1"/>
  <c r="G188" i="16"/>
  <c r="E188" i="16"/>
  <c r="E186" i="16"/>
  <c r="G186" i="16" s="1"/>
  <c r="G185" i="16"/>
  <c r="E185" i="16"/>
  <c r="E184" i="16"/>
  <c r="G184" i="16" s="1"/>
  <c r="G182" i="16"/>
  <c r="E182" i="16"/>
  <c r="E181" i="16"/>
  <c r="G181" i="16" s="1"/>
  <c r="E180" i="16"/>
  <c r="G180" i="16" s="1"/>
  <c r="G179" i="16"/>
  <c r="G178" i="16"/>
  <c r="F177" i="16"/>
  <c r="G176" i="16"/>
  <c r="F175" i="16"/>
  <c r="G174" i="16"/>
  <c r="I172" i="16"/>
  <c r="G172" i="16" s="1"/>
  <c r="I171" i="16"/>
  <c r="G171" i="16"/>
  <c r="I170" i="16"/>
  <c r="G170" i="16" s="1"/>
  <c r="I169" i="16"/>
  <c r="G169" i="16"/>
  <c r="I168" i="16"/>
  <c r="G168" i="16" s="1"/>
  <c r="I167" i="16"/>
  <c r="G167" i="16"/>
  <c r="I166" i="16"/>
  <c r="G166" i="16" s="1"/>
  <c r="G165" i="16"/>
  <c r="G163" i="16"/>
  <c r="G162" i="16"/>
  <c r="G161" i="16"/>
  <c r="G160" i="16"/>
  <c r="G159" i="16"/>
  <c r="G158" i="16"/>
  <c r="G157" i="16"/>
  <c r="G156" i="16"/>
  <c r="G155" i="16"/>
  <c r="G154" i="16"/>
  <c r="G153" i="16"/>
  <c r="G152" i="16"/>
  <c r="G151" i="16"/>
  <c r="G150" i="16"/>
  <c r="E149" i="16"/>
  <c r="G149" i="16" s="1"/>
  <c r="G148" i="16"/>
  <c r="G147" i="16"/>
  <c r="G146" i="16"/>
  <c r="G145" i="16"/>
  <c r="G144" i="16"/>
  <c r="G143" i="16"/>
  <c r="G142" i="16"/>
  <c r="G138" i="16"/>
  <c r="E11" i="15" s="1"/>
  <c r="E136" i="16"/>
  <c r="G136" i="16" s="1"/>
  <c r="G135" i="16"/>
  <c r="G134" i="16"/>
  <c r="G133" i="16"/>
  <c r="G132" i="16"/>
  <c r="G131" i="16"/>
  <c r="G130" i="16"/>
  <c r="G129" i="16"/>
  <c r="G128" i="16"/>
  <c r="E126" i="16"/>
  <c r="G126" i="16" s="1"/>
  <c r="G125" i="16"/>
  <c r="G124" i="16"/>
  <c r="G123" i="16"/>
  <c r="G122" i="16"/>
  <c r="G121" i="16"/>
  <c r="G120" i="16"/>
  <c r="G119" i="16"/>
  <c r="G118" i="16"/>
  <c r="G116" i="16"/>
  <c r="E116" i="16"/>
  <c r="G115" i="16"/>
  <c r="G114" i="16"/>
  <c r="G113" i="16"/>
  <c r="G112" i="16"/>
  <c r="G111" i="16"/>
  <c r="G110" i="16"/>
  <c r="G109" i="16"/>
  <c r="G108" i="16"/>
  <c r="G106" i="16"/>
  <c r="E106" i="16"/>
  <c r="G105" i="16"/>
  <c r="G104" i="16"/>
  <c r="G103" i="16"/>
  <c r="G102" i="16"/>
  <c r="G101" i="16"/>
  <c r="G100" i="16"/>
  <c r="E98" i="16"/>
  <c r="G98" i="16" s="1"/>
  <c r="G97" i="16"/>
  <c r="G96" i="16"/>
  <c r="G95" i="16"/>
  <c r="G94" i="16"/>
  <c r="G93" i="16"/>
  <c r="G92" i="16"/>
  <c r="G91" i="16"/>
  <c r="G90" i="16"/>
  <c r="G88" i="16"/>
  <c r="G87" i="16"/>
  <c r="G86" i="16"/>
  <c r="G85" i="16"/>
  <c r="G84" i="16"/>
  <c r="G83" i="16"/>
  <c r="G82" i="16"/>
  <c r="G80" i="16"/>
  <c r="G79" i="16"/>
  <c r="G78" i="16"/>
  <c r="G77" i="16"/>
  <c r="G76" i="16"/>
  <c r="G75" i="16"/>
  <c r="G74" i="16"/>
  <c r="G71" i="16"/>
  <c r="G69" i="16"/>
  <c r="I10" i="15" s="1"/>
  <c r="I17" i="15" s="1"/>
  <c r="C21" i="14" s="1"/>
  <c r="G68" i="16"/>
  <c r="E65" i="16"/>
  <c r="G65" i="16" s="1"/>
  <c r="E64" i="16"/>
  <c r="E67" i="16" s="1"/>
  <c r="G67" i="16" s="1"/>
  <c r="E63" i="16"/>
  <c r="E66" i="16" s="1"/>
  <c r="G66" i="16" s="1"/>
  <c r="G62" i="16"/>
  <c r="E62" i="16"/>
  <c r="G61" i="16"/>
  <c r="G60" i="16"/>
  <c r="G59" i="16"/>
  <c r="E58" i="16"/>
  <c r="G58" i="16" s="1"/>
  <c r="G57" i="16"/>
  <c r="E57" i="16"/>
  <c r="G56" i="16"/>
  <c r="G55" i="16"/>
  <c r="G54" i="16"/>
  <c r="G53" i="16"/>
  <c r="G52" i="16"/>
  <c r="G51" i="16"/>
  <c r="G50" i="16"/>
  <c r="G49" i="16"/>
  <c r="G48" i="16"/>
  <c r="G47" i="16"/>
  <c r="G45" i="16"/>
  <c r="G44" i="16"/>
  <c r="G43" i="16"/>
  <c r="G42" i="16"/>
  <c r="G36" i="16"/>
  <c r="F39" i="16" s="1"/>
  <c r="G35" i="16"/>
  <c r="G28" i="16"/>
  <c r="G27" i="16"/>
  <c r="G26" i="16"/>
  <c r="G25" i="16"/>
  <c r="G24" i="16"/>
  <c r="E23" i="16"/>
  <c r="G23" i="16" s="1"/>
  <c r="G22" i="16"/>
  <c r="E22" i="16"/>
  <c r="E21" i="16"/>
  <c r="G21" i="16" s="1"/>
  <c r="E20" i="16"/>
  <c r="G20" i="16" s="1"/>
  <c r="E19" i="16"/>
  <c r="G19" i="16" s="1"/>
  <c r="G18" i="16"/>
  <c r="E18" i="16"/>
  <c r="E17" i="16"/>
  <c r="G17" i="16" s="1"/>
  <c r="E16" i="16"/>
  <c r="G16" i="16" s="1"/>
  <c r="E15" i="16"/>
  <c r="G15" i="16" s="1"/>
  <c r="G14" i="16"/>
  <c r="E14" i="16"/>
  <c r="E12" i="16"/>
  <c r="E38" i="16" s="1"/>
  <c r="G38" i="16" s="1"/>
  <c r="E9" i="15" s="1"/>
  <c r="E11" i="16"/>
  <c r="G11" i="16" s="1"/>
  <c r="A11" i="16"/>
  <c r="A12" i="16" s="1"/>
  <c r="A14" i="16" s="1"/>
  <c r="A15" i="16" s="1"/>
  <c r="A16" i="16" s="1"/>
  <c r="A17" i="16" s="1"/>
  <c r="A18" i="16" s="1"/>
  <c r="A19" i="16" s="1"/>
  <c r="A20" i="16" s="1"/>
  <c r="A21" i="16" s="1"/>
  <c r="A22" i="16" s="1"/>
  <c r="A23" i="16" s="1"/>
  <c r="A24" i="16" s="1"/>
  <c r="A25" i="16" s="1"/>
  <c r="A26" i="16" s="1"/>
  <c r="A27" i="16" s="1"/>
  <c r="A28" i="16" s="1"/>
  <c r="A29" i="16" s="1"/>
  <c r="A30" i="16" s="1"/>
  <c r="A35" i="16" s="1"/>
  <c r="A36" i="16" s="1"/>
  <c r="A37" i="16" s="1"/>
  <c r="A38" i="16" s="1"/>
  <c r="A42" i="16" s="1"/>
  <c r="A43" i="16" s="1"/>
  <c r="A44" i="16" s="1"/>
  <c r="A45" i="16" s="1"/>
  <c r="A47" i="16" s="1"/>
  <c r="A48" i="16" s="1"/>
  <c r="A49" i="16" s="1"/>
  <c r="A50" i="16" s="1"/>
  <c r="A51" i="16" s="1"/>
  <c r="A52" i="16" s="1"/>
  <c r="A53" i="16" s="1"/>
  <c r="A54" i="16" s="1"/>
  <c r="A55" i="16" s="1"/>
  <c r="A56" i="16" s="1"/>
  <c r="A57" i="16" s="1"/>
  <c r="A58" i="16" s="1"/>
  <c r="A59" i="16" s="1"/>
  <c r="A60" i="16" s="1"/>
  <c r="A61" i="16" s="1"/>
  <c r="A62" i="16" s="1"/>
  <c r="A63" i="16" s="1"/>
  <c r="A64" i="16" s="1"/>
  <c r="A65" i="16" s="1"/>
  <c r="A66" i="16" s="1"/>
  <c r="A67" i="16" s="1"/>
  <c r="A68" i="16" s="1"/>
  <c r="A69" i="16" s="1"/>
  <c r="A70" i="16" s="1"/>
  <c r="A71" i="16" s="1"/>
  <c r="A74" i="16" s="1"/>
  <c r="A75" i="16" s="1"/>
  <c r="A76" i="16" s="1"/>
  <c r="A77" i="16" s="1"/>
  <c r="A78" i="16" s="1"/>
  <c r="A79" i="16" s="1"/>
  <c r="A80" i="16" s="1"/>
  <c r="A82" i="16" s="1"/>
  <c r="A83" i="16" s="1"/>
  <c r="A84" i="16" s="1"/>
  <c r="A85" i="16" s="1"/>
  <c r="A86" i="16" s="1"/>
  <c r="A87" i="16" s="1"/>
  <c r="A88" i="16" s="1"/>
  <c r="A90" i="16" s="1"/>
  <c r="A91" i="16" s="1"/>
  <c r="A92" i="16" s="1"/>
  <c r="A93" i="16" s="1"/>
  <c r="A94" i="16" s="1"/>
  <c r="A95" i="16" s="1"/>
  <c r="A96" i="16" s="1"/>
  <c r="A97" i="16" s="1"/>
  <c r="A98" i="16" s="1"/>
  <c r="A100" i="16" s="1"/>
  <c r="A101" i="16" s="1"/>
  <c r="A102" i="16" s="1"/>
  <c r="A103" i="16" s="1"/>
  <c r="A104" i="16" s="1"/>
  <c r="A105" i="16" s="1"/>
  <c r="A106" i="16" s="1"/>
  <c r="A108" i="16" s="1"/>
  <c r="A109" i="16" s="1"/>
  <c r="A110" i="16" s="1"/>
  <c r="A111" i="16" s="1"/>
  <c r="A112" i="16" s="1"/>
  <c r="A113" i="16" s="1"/>
  <c r="A114" i="16" s="1"/>
  <c r="A115" i="16" s="1"/>
  <c r="A116" i="16" s="1"/>
  <c r="A118" i="16" s="1"/>
  <c r="A119" i="16" s="1"/>
  <c r="A120" i="16" s="1"/>
  <c r="A121" i="16" s="1"/>
  <c r="A122" i="16" s="1"/>
  <c r="A123" i="16" s="1"/>
  <c r="A124" i="16" s="1"/>
  <c r="A125" i="16" s="1"/>
  <c r="A126" i="16" s="1"/>
  <c r="A128" i="16" s="1"/>
  <c r="A129" i="16" s="1"/>
  <c r="A130" i="16" s="1"/>
  <c r="A131" i="16" s="1"/>
  <c r="A132" i="16" s="1"/>
  <c r="A133" i="16" s="1"/>
  <c r="A134" i="16" s="1"/>
  <c r="A135" i="16" s="1"/>
  <c r="A136" i="16" s="1"/>
  <c r="A137" i="16" s="1"/>
  <c r="A138" i="16" s="1"/>
  <c r="A142" i="16" s="1"/>
  <c r="A143" i="16" s="1"/>
  <c r="A144" i="16" s="1"/>
  <c r="A145" i="16" s="1"/>
  <c r="A146" i="16" s="1"/>
  <c r="A147" i="16" s="1"/>
  <c r="A148" i="16" s="1"/>
  <c r="A149" i="16" s="1"/>
  <c r="A150" i="16" s="1"/>
  <c r="A151" i="16" s="1"/>
  <c r="A152" i="16" s="1"/>
  <c r="A153" i="16" s="1"/>
  <c r="A154" i="16" s="1"/>
  <c r="A155" i="16" s="1"/>
  <c r="A156" i="16" s="1"/>
  <c r="A157" i="16" s="1"/>
  <c r="A158" i="16" s="1"/>
  <c r="A159" i="16" s="1"/>
  <c r="A160" i="16" s="1"/>
  <c r="A161" i="16" s="1"/>
  <c r="A162" i="16" s="1"/>
  <c r="A163" i="16" s="1"/>
  <c r="A165" i="16" s="1"/>
  <c r="A166" i="16" s="1"/>
  <c r="A167" i="16" s="1"/>
  <c r="A168" i="16" s="1"/>
  <c r="A169" i="16" s="1"/>
  <c r="A170" i="16" s="1"/>
  <c r="A171" i="16" s="1"/>
  <c r="A172" i="16" s="1"/>
  <c r="A174" i="16" s="1"/>
  <c r="A176" i="16" s="1"/>
  <c r="A178" i="16" s="1"/>
  <c r="A179" i="16" s="1"/>
  <c r="A180" i="16" s="1"/>
  <c r="A181" i="16" s="1"/>
  <c r="A182" i="16" s="1"/>
  <c r="A184" i="16" s="1"/>
  <c r="A185" i="16" s="1"/>
  <c r="A186" i="16" s="1"/>
  <c r="A187" i="16" s="1"/>
  <c r="A188" i="16" s="1"/>
  <c r="A189" i="16" s="1"/>
  <c r="A190" i="16" s="1"/>
  <c r="A191" i="16" s="1"/>
  <c r="A192" i="16" s="1"/>
  <c r="A193" i="16" s="1"/>
  <c r="A196" i="16" s="1"/>
  <c r="A197" i="16" s="1"/>
  <c r="A198" i="16" s="1"/>
  <c r="A199" i="16" s="1"/>
  <c r="A202" i="16" s="1"/>
  <c r="A203" i="16" s="1"/>
  <c r="A204" i="16" s="1"/>
  <c r="E10" i="16"/>
  <c r="G10" i="16" s="1"/>
  <c r="A10" i="16"/>
  <c r="G9" i="16"/>
  <c r="E9" i="16"/>
  <c r="D4" i="16"/>
  <c r="C4" i="16"/>
  <c r="F3" i="16"/>
  <c r="D3" i="16"/>
  <c r="C3" i="16"/>
  <c r="G17" i="15"/>
  <c r="B15" i="15"/>
  <c r="A15" i="15"/>
  <c r="B14" i="15"/>
  <c r="A14" i="15"/>
  <c r="B13" i="15"/>
  <c r="A13" i="15"/>
  <c r="B12" i="15"/>
  <c r="B11" i="15"/>
  <c r="A11" i="15"/>
  <c r="B10" i="15"/>
  <c r="A10" i="15"/>
  <c r="B9" i="15"/>
  <c r="A9" i="15"/>
  <c r="B8" i="15"/>
  <c r="A8" i="15"/>
  <c r="B7" i="15"/>
  <c r="A7" i="15"/>
  <c r="G2" i="15"/>
  <c r="C2" i="15"/>
  <c r="H1" i="15"/>
  <c r="G1" i="15"/>
  <c r="C1" i="15"/>
  <c r="C33" i="14"/>
  <c r="F33" i="14" s="1"/>
  <c r="D16" i="14"/>
  <c r="D15" i="14"/>
  <c r="C9" i="14"/>
  <c r="G7" i="14"/>
  <c r="G225" i="16" l="1"/>
  <c r="F16" i="15" s="1"/>
  <c r="G212" i="16"/>
  <c r="F15" i="15" s="1"/>
  <c r="F205" i="16"/>
  <c r="F139" i="16"/>
  <c r="G137" i="16" s="1"/>
  <c r="H11" i="15" s="1"/>
  <c r="A207" i="16"/>
  <c r="A208" i="16" s="1"/>
  <c r="A209" i="16" s="1"/>
  <c r="A210" i="16" s="1"/>
  <c r="A211" i="16" s="1"/>
  <c r="A214" i="16"/>
  <c r="A215" i="16" s="1"/>
  <c r="A216" i="16" s="1"/>
  <c r="A217" i="16" s="1"/>
  <c r="A218" i="16" s="1"/>
  <c r="A219" i="16" s="1"/>
  <c r="A220" i="16" s="1"/>
  <c r="A221" i="16" s="1"/>
  <c r="A222" i="16" s="1"/>
  <c r="A223" i="16" s="1"/>
  <c r="A224" i="16" s="1"/>
  <c r="G63" i="16"/>
  <c r="E191" i="16"/>
  <c r="G191" i="16" s="1"/>
  <c r="F194" i="16" s="1"/>
  <c r="G192" i="16" s="1"/>
  <c r="H12" i="15" s="1"/>
  <c r="E30" i="16"/>
  <c r="G30" i="16" s="1"/>
  <c r="E7" i="15" s="1"/>
  <c r="E17" i="15" s="1"/>
  <c r="C15" i="14" s="1"/>
  <c r="G64" i="16"/>
  <c r="F72" i="16" s="1"/>
  <c r="G70" i="16" s="1"/>
  <c r="H10" i="15" s="1"/>
  <c r="G37" i="16"/>
  <c r="H9" i="15" s="1"/>
  <c r="E187" i="16"/>
  <c r="G187" i="16" s="1"/>
  <c r="G12" i="16"/>
  <c r="F31" i="16" s="1"/>
  <c r="G194" i="16" l="1"/>
  <c r="F12" i="15" s="1"/>
  <c r="G139" i="16"/>
  <c r="F11" i="15" s="1"/>
  <c r="G72" i="16"/>
  <c r="F10" i="15" s="1"/>
  <c r="G39" i="16"/>
  <c r="F9" i="15" s="1"/>
  <c r="G29" i="16"/>
  <c r="H7" i="15" l="1"/>
  <c r="H17" i="15" s="1"/>
  <c r="C17" i="14" s="1"/>
  <c r="G31" i="16"/>
  <c r="F7" i="15" s="1"/>
  <c r="F17" i="15" s="1"/>
  <c r="G22" i="15" l="1"/>
  <c r="I22" i="15" s="1"/>
  <c r="C16" i="14"/>
  <c r="C19" i="14" s="1"/>
  <c r="C22" i="14" s="1"/>
  <c r="G23" i="15"/>
  <c r="I23" i="15" s="1"/>
  <c r="G16" i="14" s="1"/>
  <c r="G15" i="14" l="1"/>
  <c r="H24" i="15"/>
  <c r="G23" i="14" l="1"/>
  <c r="C23" i="14" s="1"/>
  <c r="F30" i="14" s="1"/>
  <c r="F31" i="14" l="1"/>
  <c r="F34" i="14" s="1"/>
</calcChain>
</file>

<file path=xl/sharedStrings.xml><?xml version="1.0" encoding="utf-8"?>
<sst xmlns="http://schemas.openxmlformats.org/spreadsheetml/2006/main" count="757" uniqueCount="491">
  <si>
    <t>Pokyny pro vyplnění</t>
  </si>
  <si>
    <t>Ve všech listech tohoto souboru můžete měnit pouze buňky s modrým pozadím. Jedná se o tyto údaje : 
- údaje o firmě
- jednotkové ceny položek zadané na maximálně dvě desetinná místa</t>
  </si>
  <si>
    <t>HSV</t>
  </si>
  <si>
    <t>PSV</t>
  </si>
  <si>
    <t>%</t>
  </si>
  <si>
    <t>Za zhotovitele</t>
  </si>
  <si>
    <t>Za objednatele</t>
  </si>
  <si>
    <t>Stavba</t>
  </si>
  <si>
    <t xml:space="preserve">Položkový rozpočet </t>
  </si>
  <si>
    <t>S:</t>
  </si>
  <si>
    <t>O:</t>
  </si>
  <si>
    <t>R:</t>
  </si>
  <si>
    <t>P.č.</t>
  </si>
  <si>
    <t>Název položky</t>
  </si>
  <si>
    <t>MJ</t>
  </si>
  <si>
    <t>množství</t>
  </si>
  <si>
    <t>cena / MJ</t>
  </si>
  <si>
    <t>Montáž</t>
  </si>
  <si>
    <t>DPH</t>
  </si>
  <si>
    <t>Dodavatel</t>
  </si>
  <si>
    <t>Díl:</t>
  </si>
  <si>
    <t>kus</t>
  </si>
  <si>
    <t>m</t>
  </si>
  <si>
    <t>ks</t>
  </si>
  <si>
    <t>Vypracoval</t>
  </si>
  <si>
    <t>Nátěry</t>
  </si>
  <si>
    <t>hod</t>
  </si>
  <si>
    <t>kpl</t>
  </si>
  <si>
    <t>01, vlastní cenová soustava</t>
  </si>
  <si>
    <t>Vytápění</t>
  </si>
  <si>
    <t xml:space="preserve">JKSO </t>
  </si>
  <si>
    <t>Objekt</t>
  </si>
  <si>
    <t xml:space="preserve">SKP </t>
  </si>
  <si>
    <t>Oprava objektu Nádražní 4</t>
  </si>
  <si>
    <t>Měrná jednotka</t>
  </si>
  <si>
    <t>Počet jednotek</t>
  </si>
  <si>
    <t>Náklady na m.j.</t>
  </si>
  <si>
    <t>Projektant</t>
  </si>
  <si>
    <t>Ing. Jiří Hájek, Ing. Jakub Šverák</t>
  </si>
  <si>
    <t>Typ rozpočtu</t>
  </si>
  <si>
    <t>Zpracovatel projektu</t>
  </si>
  <si>
    <t>Objednatel</t>
  </si>
  <si>
    <t xml:space="preserve">Zakázkové číslo </t>
  </si>
  <si>
    <t>P18P122</t>
  </si>
  <si>
    <t>Rozpočtoval</t>
  </si>
  <si>
    <t>Počet listů</t>
  </si>
  <si>
    <t>ROZPOČTOVÉ NÁKLADY</t>
  </si>
  <si>
    <t>Základní rozpočtové náklady</t>
  </si>
  <si>
    <t>Ostatní rozpočtové náklady</t>
  </si>
  <si>
    <t>HSV celkem</t>
  </si>
  <si>
    <t>Z</t>
  </si>
  <si>
    <t>PSV celkem</t>
  </si>
  <si>
    <t>R</t>
  </si>
  <si>
    <t>M práce celkem</t>
  </si>
  <si>
    <t>N</t>
  </si>
  <si>
    <t>M dodávky celkem</t>
  </si>
  <si>
    <t>ZRN celkem</t>
  </si>
  <si>
    <t>HZS</t>
  </si>
  <si>
    <t>ZRN+HZS</t>
  </si>
  <si>
    <t>Ostatní náklady neuvedené</t>
  </si>
  <si>
    <t>ZRN+ost.náklady+HZS</t>
  </si>
  <si>
    <t>Ostatní náklady celkem</t>
  </si>
  <si>
    <t>Jméno :</t>
  </si>
  <si>
    <t>Datum :</t>
  </si>
  <si>
    <t>Podpis :</t>
  </si>
  <si>
    <t>Podpis:</t>
  </si>
  <si>
    <t>Základ pro DPH</t>
  </si>
  <si>
    <t xml:space="preserve">%  </t>
  </si>
  <si>
    <t xml:space="preserve">% </t>
  </si>
  <si>
    <t>CENA ZA OBJEKT CELKEM</t>
  </si>
  <si>
    <t>Poznámka :</t>
  </si>
  <si>
    <t xml:space="preserve"> </t>
  </si>
  <si>
    <t>V cenách musí být zahrnuty náklady na odvoz, skládkovné, přesuny materiálu, protiprašná opatření, trvalý úklid všech prostor dotčených stavbou, opatření BOZP. Ceny v nabídce musí vycházet nejen z předloženého soupisu výkonů, ale i ze znalosti celého projektu. Prostudování kompletní dokumentace je nutnou podmínkou předložení nabídky. Před naceněnín zkontrolovat v digitální verzi souboru, jestli není část řádku položky skryta a informace o výrobku tak neúplná. Předpokádá se kompletní uvedení do provozu a zaregulování zařízení a jeho armatur, nastavení provozních parametrů jako i všech rozvodných a regulačních zařízení, až do přejímky a garance. A to včetně sladění se skutečnými provozními vztahy jako je zaučení provozního personálu a předání zařízení uživateli.
Dodavatel musí zpracovat realizační dokumentaci stavby - dodavatelskou dokumentaci stavby, a musí ji předložit stavebníkovi a autorskému dozoru před realizací ke kontrole.
Rozpočet a výkaz výměr je pouze jednou z částí projektu. Pro nacenění díla musí realizační firma brát v úvahu také kompletní výkresovou dokumentaci a případné chybějících komponentů nebo úkonů do cenové nabídky tento doplnit, aby bylo dílo kompletní.Rozpočet a výkaz výměr je pouze jednou z částí projektu. Pro nacenění díla musí realizační firma brát v úvahu také kompletní výkresovou dokumentaci a případné chybějících komponentů nebo úkonů do cenové nabídky tento doplnit, aby bylo dílo kompletní.
U všech výrobků, které jsou specifikovány pouze technickými daty dodavatel předloží technický list výrobku k odsouhlasení projektantem.</t>
  </si>
  <si>
    <t>Změkčovací stanice s časově elektronickým řízením Reflex RZF K2 ZE, výkon 1m3/h. Použití pro technologické procesy, soustavy topení a chlazení. zaškolení, uvedení do provozu</t>
  </si>
  <si>
    <t>Stavba :</t>
  </si>
  <si>
    <t>Objekt :</t>
  </si>
  <si>
    <t>REKAPITULACE  STAVEBNÍCH  DÍLŮ</t>
  </si>
  <si>
    <t>Stavební díl</t>
  </si>
  <si>
    <t>735</t>
  </si>
  <si>
    <t>900</t>
  </si>
  <si>
    <t>Ostatní položky</t>
  </si>
  <si>
    <t>CELKEM  OBJEKT</t>
  </si>
  <si>
    <t>VEDLEJŠÍ ROZPOČTOVÉ  NÁKLADY</t>
  </si>
  <si>
    <t>Název VRN</t>
  </si>
  <si>
    <t>Kč</t>
  </si>
  <si>
    <t>Základna</t>
  </si>
  <si>
    <t>Mimostaveništní doprava</t>
  </si>
  <si>
    <t>Zařízení staveniště</t>
  </si>
  <si>
    <t>CELKEM VRN</t>
  </si>
  <si>
    <t>Upřesnění výrobků</t>
  </si>
  <si>
    <t>Číslo pol.</t>
  </si>
  <si>
    <t>celkem (Kč)</t>
  </si>
  <si>
    <t>Popis</t>
  </si>
  <si>
    <t>713</t>
  </si>
  <si>
    <t>Izolace tepelné</t>
  </si>
  <si>
    <t>Potrubí v podlaze</t>
  </si>
  <si>
    <t>713-01</t>
  </si>
  <si>
    <t>Potrubní pouzdra z pěnového polyetylenu s uzavřenou buněčnou strukturou vnitř.prům 15, tl. 9mm (lepené)</t>
  </si>
  <si>
    <t>bm</t>
  </si>
  <si>
    <t>termoizolační trubice z pěnového polyetylenu s uzavřenou
buněčnou strukturou, laminované zesílenou hliníkovou fólií,
λ=0,046 W/mK, µ=40015</t>
  </si>
  <si>
    <t>713-02</t>
  </si>
  <si>
    <t>Potrubní pouzdra z pěnového polyetylenu s uzavřenou buněčnou strukturou vnitř.prům 18, tl. 9mm (lepené)</t>
  </si>
  <si>
    <t>713-03</t>
  </si>
  <si>
    <t>Potrubní pouzdra z pěnového polyetylenu s uzavřenou buněčnou strukturou vnitř.prům 22, tl. 9mm (lepené)</t>
  </si>
  <si>
    <t>713-04</t>
  </si>
  <si>
    <t>Potrubní pouzdra z pěnového polyetylenu s uzavřenou buněčnou strukturou vnitř.prům 28, tl. 9mm (lepené)</t>
  </si>
  <si>
    <t>Potrubí pod stropem a volně vedené</t>
  </si>
  <si>
    <t>713-05</t>
  </si>
  <si>
    <t>Potrubní pouzdra s Al-polepem prům.až 15, tl.25 včetně izolace tvarovek. Kašírované potrubní izolační pouzdro z kamenné vlny (minerální plsti) pojené organickou pryskyřicí</t>
  </si>
  <si>
    <t>potrubní izolační pouzdro s povrchovou úpravou z hliníkové fólie,
z kamenné vlny pojené organickým pojivem, reakce na oheň dle ČSN EN 13501-1 A2L-s1, d0</t>
  </si>
  <si>
    <t>713-06</t>
  </si>
  <si>
    <t>Potrubní pouzdra s Al-polepem prům.až 18, tl.25 včetně izolace tvarovek. Kašírované potrubní izolační pouzdro z kamenné vlny (minerální plsti) pojené organickou pryskyřicí</t>
  </si>
  <si>
    <t>713-07</t>
  </si>
  <si>
    <t>Potrubní pouzdra s Al-polepem prům.až 22, tl.25 včetně izolace tvarovek. Kašírované potrubní izolační pouzdro z kamenné vlny (minerální plsti) pojené organickou pryskyřicí</t>
  </si>
  <si>
    <t>713-08</t>
  </si>
  <si>
    <t>Potrubní pouzdra s Al-polepem prům.až 28, tl.25 včetně izolace tvarovek. Kašírované potrubní izolační pouzdro z kamenné vlny (minerální plsti) pojené organickou pryskyřicí</t>
  </si>
  <si>
    <t>713-09</t>
  </si>
  <si>
    <t>Potrubní pouzdra s Al-polepem prům.až 35, tl.50 včetně izolace tvarovek. Kašírované potrubní izolační pouzdro z kamenné vlny (minerální plsti) pojené organickou pryskyřicí</t>
  </si>
  <si>
    <t>713-10</t>
  </si>
  <si>
    <t>Potrubní pouzdra s Al-polepem prům.až 48, tl.50 včetně izolace tvarovek. Kašírované potrubní izolační pouzdro z kamenné vlny (minerální plsti) pojené organickou pryskyřicí</t>
  </si>
  <si>
    <t>713-11</t>
  </si>
  <si>
    <t>Potrubní pouzdra s Al-polepem prům.až 60, tl.50 včetně izolace tvarovek. Kašírované potrubní izolační pouzdro z kamenné vlny (minerální plsti) pojené organickou pryskyřicí</t>
  </si>
  <si>
    <t>713-12</t>
  </si>
  <si>
    <t>Potrubní pouzdra s Al-polepem prům.až76, tl.50 včetně izolace tvarovek. Kašírované potrubní izolační pouzdro z kamenné vlny (minerální plsti) pojené organickou pryskyřicí</t>
  </si>
  <si>
    <t>713-13</t>
  </si>
  <si>
    <t>Potrubní pouzdra s Al-polepem prům.až89, tl.50 včetně izolace tvarovek. Kašírované potrubní izolační pouzdro z kamenné vlny (minerální plsti) pojené organickou pryskyřicí</t>
  </si>
  <si>
    <t>713-14</t>
  </si>
  <si>
    <t>Potrubní pouzdra s Al-polepem prům.až114, tl.80 včetně izolace tvarovek. Kašírované potrubní izolační pouzdro z kamenné vlny (minerální plsti) pojené organickou pryskyřicí</t>
  </si>
  <si>
    <t>713-15</t>
  </si>
  <si>
    <t>Potrubní pouzdra s požární odolností dle PBŘ prům.až 18, tl.25 včetně izolace tvarovek.</t>
  </si>
  <si>
    <t>713-16</t>
  </si>
  <si>
    <t>Potrubní pouzdra s požární odolností dle PBŘ prům.až 35, tl.50 včetně izolace tvarovek.</t>
  </si>
  <si>
    <t>713-17</t>
  </si>
  <si>
    <t>Lepidlo s citlivostí na tlak</t>
  </si>
  <si>
    <t>kg</t>
  </si>
  <si>
    <t>713-18</t>
  </si>
  <si>
    <t>Čistič pro lepidlo</t>
  </si>
  <si>
    <t>713-19</t>
  </si>
  <si>
    <t>Závěsný systém</t>
  </si>
  <si>
    <t>713-20</t>
  </si>
  <si>
    <t>Kompletní montáž izolace tepelné včetně lepení</t>
  </si>
  <si>
    <t>soubor</t>
  </si>
  <si>
    <t>713-21</t>
  </si>
  <si>
    <t xml:space="preserve">Přesun hmot pro izolace tepelné, výšky do 6 m </t>
  </si>
  <si>
    <t>Celkem za</t>
  </si>
  <si>
    <t>713 Izolace tepelné</t>
  </si>
  <si>
    <t>731</t>
  </si>
  <si>
    <t>Zdroje</t>
  </si>
  <si>
    <t>Zdroje nejsou součástí této PD - budou využity stávající zdroje</t>
  </si>
  <si>
    <t>732</t>
  </si>
  <si>
    <t>Strojovny</t>
  </si>
  <si>
    <t>732-01</t>
  </si>
  <si>
    <t>Rozdělovač DN150, výstupy 1xDN80, 1xDN65, 1xDN40</t>
  </si>
  <si>
    <t>732-02</t>
  </si>
  <si>
    <t>Sběrač DN150, výstupy 1xDN80, 1xDN65, 1xDN40</t>
  </si>
  <si>
    <t>732-03</t>
  </si>
  <si>
    <t>Kompletní montáž strojovny včetně lepení</t>
  </si>
  <si>
    <t>732-04</t>
  </si>
  <si>
    <t xml:space="preserve">Přesun hmot pro strojovny, výšky do 6 m </t>
  </si>
  <si>
    <t>732 Strojovny</t>
  </si>
  <si>
    <t>733</t>
  </si>
  <si>
    <t>Rozvod potrubí</t>
  </si>
  <si>
    <t>733-01</t>
  </si>
  <si>
    <t>Systémová trubka 5-vrstvá DN12 v kotoučích - ze silnostěnné PE základní trubky pro vedení vody s hliníkovou vrstvou a vnější polyetylenovou ochrannou vrstvou. Hliníková vrstva je natupo svařena laserem a tvoří jednolitou vrstvu a plní funkci tvarového stabilizátoru a kyslíkové bariéry. Spojení jednotlivých vrstev zajišťuje vrstva kvalitního polymeru. Potrubí je včetně lisovaných tvarovek.</t>
  </si>
  <si>
    <t>733-02</t>
  </si>
  <si>
    <t>Systémová trubka 5-vrstvá DN15 v tyčích - ze silnostěnné PE základní trubky pro vedení vody s hliníkovou vrstvou a vnější polyetylenovou ochrannou vrstvou. Hliníková vrstva je natupo svařena laserem a tvoří jednolitou vrstvu a plní funkci tvarového stabilizátoru a kyslíkové bariéry. Spojení jednotlivých vrstev zajišťuje vrstva kvalitního polymeru. Potrubí je včetně lisovaných tvarovek.</t>
  </si>
  <si>
    <t>733-03</t>
  </si>
  <si>
    <t>Systémová trubka 5-vrstvá DN20 v tyčích - ze silnostěnné PE základní trubky pro vedení vody s hliníkovou vrstvou a vnější polyetylenovou ochrannou vrstvou. Hliníková vrstva je natupo svařena laserem a tvoří jednolitou vrstvu a plní funkci tvarového stabilizátoru a kyslíkové bariéry. Spojení jednotlivých vrstev zajišťuje vrstva kvalitního polymeru. Potrubí je včetně lisovaných tvarovek.</t>
  </si>
  <si>
    <t>733-04</t>
  </si>
  <si>
    <t>Systémová trubka 5-vrstvá DN25 v tyčích - ze silnostěnné PE základní trubky pro vedení vody s hliníkovou vrstvou a vnější polyetylenovou ochrannou vrstvou. Hliníková vrstva je natupo svařena laserem a tvoří jednolitou vrstvu a plní funkci tvarového stabilizátoru a kyslíkové bariéry. Spojení jednotlivých vrstev zajišťuje vrstva kvalitního polymeru. Potrubí je včetně lisovaných tvarovek.</t>
  </si>
  <si>
    <t>Potrubí pod stropem</t>
  </si>
  <si>
    <t>733-05</t>
  </si>
  <si>
    <t>Cu potrubí  s lisovanými/pájenými tvarovkami DN12  - 15x1, včetně lisovaných případně pájených tvarovek. V nabídce zohlednit nejmenší dělitelnost dodávky potrubí. Součástí dodávky je uchycení po 1,0m a přechodové kusy pro přerušení elektrochemického článku.</t>
  </si>
  <si>
    <t>733-06</t>
  </si>
  <si>
    <t>Cu potrubí  s lisovanými/pájenými tvarovkami DN15  - 18x1, včetně lisovaných případně pájených tvarovek. V nabídce zohlednit nejmenší dělitelnost dodávky potrubí. Součástí dodávky je uchycení po 1,0m a přechodové kusy pro přerušení elektrochemického článku.</t>
  </si>
  <si>
    <t>733-07</t>
  </si>
  <si>
    <t>Cu potrubí  s lisovanými/pájenými tvarovkami DN20  - 22x1, včetně lisovaných případně pájených tvarovek. V nabídce zohlednit nejmenší dělitelnost dodávky potrubí. Součástí dodávky je uchycení po 1,0m a přechodové kusy pro přerušení elektrochemického článku.</t>
  </si>
  <si>
    <t>733-08</t>
  </si>
  <si>
    <t>Cu potrubí  s lisovanými/pájenými tvarovkami DN25  - 28x1,5, včetně lisovaných případně pájených tvarovek. V nabídce zohlednit nejmenší dělitelnost dodávky potrubí. Součástí dodávky je uchycení po 1,0m a přechodové kusy pro přerušení elektrochemického článku.</t>
  </si>
  <si>
    <t>733-09</t>
  </si>
  <si>
    <t>Cu potrubí  s lisovanými/pájenými tvarovkami DN32  - 35x1,5, včetně lisovaných případně pájených tvarovek. V nabídce zohlednit nejmenší dělitelnost dodávky potrubí. Součástí dodávky je uchycení po 1,0m a přechodové kusy pro přerušení elektrochemického článku.</t>
  </si>
  <si>
    <t>733-10</t>
  </si>
  <si>
    <t>Potrubí hladké bezešvé nízkotlaké D 44,5 (DN 40) včetně tvarovek a přechodů</t>
  </si>
  <si>
    <t>733-11</t>
  </si>
  <si>
    <t>Potrubí hladké bezešvé nízkotlaké D 57 (DN 50) včetně tvarovek a přechodů</t>
  </si>
  <si>
    <t>733-12</t>
  </si>
  <si>
    <t>Potrubí hladké bezešvé nízkotlaké D 76 (DN 65) včetně tvarovek a přechodů</t>
  </si>
  <si>
    <t>733-13</t>
  </si>
  <si>
    <t>Potrubí hladké bezešvé nízkotlaké D 80 (DN 89) včetně tvarovek a přechodů</t>
  </si>
  <si>
    <t>733-14</t>
  </si>
  <si>
    <t>Potrubí hladké bezešvé nízkotlaké D 100 (DN 109) včetně tvarovek a přechodů</t>
  </si>
  <si>
    <t>733-15</t>
  </si>
  <si>
    <t>Tlaková zkouška potrubí do DN 50 (včetně)</t>
  </si>
  <si>
    <t>733-16</t>
  </si>
  <si>
    <t>Tlaková zkouška potrubí do DN 100 (včetně)</t>
  </si>
  <si>
    <t>733-17</t>
  </si>
  <si>
    <t xml:space="preserve">Požární ucpávka prostupu potrubí do DN32, ucpávka z minerální plsti stup. hoř. A a elastický protipožární tmel; pož.odolnost dle projektu PBŘ </t>
  </si>
  <si>
    <t>733-18</t>
  </si>
  <si>
    <t>Požární ucpávka prostupu potrubí do DN65, ucpávka z minerální plsti stup. hoř. A a elastický protipožární tmel; pož.odolnost dle projektu PBŘ</t>
  </si>
  <si>
    <t>733-19</t>
  </si>
  <si>
    <t>Požární ucpávka prostupu potrubí do DN125, ucpávka z minerální plsti stup. hoř. A a elastický protipožární tmel; pož.odolnost dle projektu PBŘ</t>
  </si>
  <si>
    <t>733-20</t>
  </si>
  <si>
    <t>Ochranná trubka l=0,7m, pro potrubí do DN 32 vč.zapravení</t>
  </si>
  <si>
    <t>733-21</t>
  </si>
  <si>
    <t>Ochranná trubka l=0,7m, pro potrubí do DN65 vč.zapravení</t>
  </si>
  <si>
    <t>733-22</t>
  </si>
  <si>
    <t>Ochranná trubka l=0,7m, pro potrubí do DN125 vč.zapravení</t>
  </si>
  <si>
    <t>733-23</t>
  </si>
  <si>
    <t>Vrty pro potrubí do DN 32, l=do 500 mm</t>
  </si>
  <si>
    <t>733-24</t>
  </si>
  <si>
    <t>Vrty pro potrubí do DN 65, l=do 500 mm</t>
  </si>
  <si>
    <t>733-25</t>
  </si>
  <si>
    <t>Vrty pro potrubí do DN 125, l=do 500 mm</t>
  </si>
  <si>
    <t>733-26</t>
  </si>
  <si>
    <t>Drážky nebo vedení potrubí v drážce zdiva do 220x100 
bez koncového zapravení</t>
  </si>
  <si>
    <t>733-27</t>
  </si>
  <si>
    <t xml:space="preserve">Hzs - zednické výpomoci </t>
  </si>
  <si>
    <t>733-28</t>
  </si>
  <si>
    <t>Kompletní montáž rozvodů potrubí</t>
  </si>
  <si>
    <t>733-29</t>
  </si>
  <si>
    <t xml:space="preserve">Přesun hmot pro rozvody potrubí, výšky do 20m </t>
  </si>
  <si>
    <t>733 Rozvod potrubí</t>
  </si>
  <si>
    <t>734</t>
  </si>
  <si>
    <t>Armatury</t>
  </si>
  <si>
    <t>734-01</t>
  </si>
  <si>
    <t>Kohout kulový, -vnitř.z. do DN 15 PN 16 včetně vsuvek</t>
  </si>
  <si>
    <t>734-02</t>
  </si>
  <si>
    <t>Kohout kulový, -vnitř.z. do DN 20 PN 16 včetně vsuvek</t>
  </si>
  <si>
    <t>734-03</t>
  </si>
  <si>
    <t>Kohout kulový, -vnitř.z. do DN 25 PN 16 včetně vsuvek</t>
  </si>
  <si>
    <t>734-04</t>
  </si>
  <si>
    <t>Kohouty plnicí a vypouštěcí do DN 15, PN 16</t>
  </si>
  <si>
    <t>734-05</t>
  </si>
  <si>
    <t>Automatické odvzdušňovací ventil včetně zpětné klapky do DN15 vč.kohoutu kul.do DN15</t>
  </si>
  <si>
    <t>734-06</t>
  </si>
  <si>
    <t>Vyvažovací ventil DN 15 , včetně měření tlaku a průtoku včetně izolační skořepiny, tlaková ztráta 3kPa při daném průtoku, včetně protišroubení</t>
  </si>
  <si>
    <t>734-07</t>
  </si>
  <si>
    <t>Vyvažovací ventil DN 20 , včetně měření tlaku a průtoku včetně izolační skořepiny, tlaková ztráta 3kPa při daném průtoku, včetně protišroubení</t>
  </si>
  <si>
    <t>Nový rozdělovač/sběrač</t>
  </si>
  <si>
    <t>734-08</t>
  </si>
  <si>
    <t>Mezipřírubová uzavírací klapka - DN40, vč. 2ks protipřírub</t>
  </si>
  <si>
    <t>734-09</t>
  </si>
  <si>
    <t>Mezipřírubová uzavírací klapka - DN65, vč. 2ks protipřírub</t>
  </si>
  <si>
    <t>734-10</t>
  </si>
  <si>
    <t>Mezipřírubová uzavírací klapka - DN80, vč. 2ks protipřírub</t>
  </si>
  <si>
    <t>734-11</t>
  </si>
  <si>
    <t>Mezipřírubová zpětná klapka - DN65, vč. 2ks protipřírub</t>
  </si>
  <si>
    <t>734-12</t>
  </si>
  <si>
    <t>Mezipřírubová zpětná klapka - DN80, vč. 2ks protipřírub</t>
  </si>
  <si>
    <t>734-13</t>
  </si>
  <si>
    <t>Teploměr axiální - zadní napojení 1/2" - D63/L50-100mm - 120°C</t>
  </si>
  <si>
    <t>734-14</t>
  </si>
  <si>
    <t>Tlakoměr + smyčka + kohout DN 10 3ks + potrubní propojení DN 10 - 2bm</t>
  </si>
  <si>
    <t>Měřící a uzavírací uzel - masna</t>
  </si>
  <si>
    <t>734-15</t>
  </si>
  <si>
    <t>Redukce varná do DN25/20</t>
  </si>
  <si>
    <t>734-16</t>
  </si>
  <si>
    <t>Redukce varná do DN25/15</t>
  </si>
  <si>
    <t>734-17</t>
  </si>
  <si>
    <t>734-18</t>
  </si>
  <si>
    <t>734-19</t>
  </si>
  <si>
    <t>734-20</t>
  </si>
  <si>
    <t>Měřič tepla DN15, qp=1,5m3/h, PN25, závitové připojení, vzdálené odečty, M-bus modul G4 včetně jímek pro měření</t>
  </si>
  <si>
    <t>734-21</t>
  </si>
  <si>
    <t>734-22</t>
  </si>
  <si>
    <t>734-23</t>
  </si>
  <si>
    <t>Návarky pro teploměry a tlakoměry</t>
  </si>
  <si>
    <t>Měřící a uzavírací uzel - 1.08</t>
  </si>
  <si>
    <t>734-24</t>
  </si>
  <si>
    <t>734-25</t>
  </si>
  <si>
    <t>734-26</t>
  </si>
  <si>
    <t>734-27</t>
  </si>
  <si>
    <t>Měřič tepla DN15, qp=0,6m3/h, PN25, závitové připojení, vzdálené odečty, M-bus modul G4 včetně jímek pro měření</t>
  </si>
  <si>
    <t>734-28</t>
  </si>
  <si>
    <t>734-29</t>
  </si>
  <si>
    <t>734-30</t>
  </si>
  <si>
    <t>Měřící a uzavírací uzel - 1.10</t>
  </si>
  <si>
    <t>734-31</t>
  </si>
  <si>
    <t>Redukce varná do DN32/25</t>
  </si>
  <si>
    <t>734-32</t>
  </si>
  <si>
    <t>Redukce varná do DN32/15</t>
  </si>
  <si>
    <t>734-33</t>
  </si>
  <si>
    <t>Kohout kulový, -vnitř.z. do DN 32 PN 16 včetně vsuvek</t>
  </si>
  <si>
    <t>734-34</t>
  </si>
  <si>
    <t>Vyvažovací ventil DN 25 , včetně měření tlaku a průtoku včetně izolační skořepiny, tlaková ztráta 3kPa při daném průtoku, včetně protišroubení</t>
  </si>
  <si>
    <t>734-35</t>
  </si>
  <si>
    <t>734-36</t>
  </si>
  <si>
    <t>734-37</t>
  </si>
  <si>
    <t>734-38</t>
  </si>
  <si>
    <t>734-39</t>
  </si>
  <si>
    <t>Měřící a uzavírací uzel - 1.14</t>
  </si>
  <si>
    <t>734-40</t>
  </si>
  <si>
    <t>734-41</t>
  </si>
  <si>
    <t>734-42</t>
  </si>
  <si>
    <t>734-43</t>
  </si>
  <si>
    <t>734-44</t>
  </si>
  <si>
    <t>734-45</t>
  </si>
  <si>
    <t>734-46</t>
  </si>
  <si>
    <t>734-47</t>
  </si>
  <si>
    <t>734-48</t>
  </si>
  <si>
    <t>Měřící a uzavírací uzel - OST</t>
  </si>
  <si>
    <t>734-49</t>
  </si>
  <si>
    <t>Redukce varná do DN50/40</t>
  </si>
  <si>
    <t>734-50</t>
  </si>
  <si>
    <t>Redukce varná do DN50/25</t>
  </si>
  <si>
    <t>734-51</t>
  </si>
  <si>
    <t>Kohout kulový, -vnitř.z. do DN 50 PN 16 včetně vsuvek</t>
  </si>
  <si>
    <t>734-52</t>
  </si>
  <si>
    <t>734-53</t>
  </si>
  <si>
    <t>734-54</t>
  </si>
  <si>
    <t>Měřič tepla DN25, qp=3,5m3/h, PN25, závitové připojení, vzdálené odečty, M-bus modul G4 včetně jímek pro měření</t>
  </si>
  <si>
    <t>734-55</t>
  </si>
  <si>
    <t>734-56</t>
  </si>
  <si>
    <t>734-57</t>
  </si>
  <si>
    <t>734-58</t>
  </si>
  <si>
    <t>Kompletní montáž armatur</t>
  </si>
  <si>
    <t>734-59</t>
  </si>
  <si>
    <t xml:space="preserve">Přesun hmot pro armatury, výšky do 20m </t>
  </si>
  <si>
    <t>734 Armatury</t>
  </si>
  <si>
    <t>Otopné plochy</t>
  </si>
  <si>
    <t>Podlahové vytápění</t>
  </si>
  <si>
    <t>735-01</t>
  </si>
  <si>
    <t>Systémová vytápěcí trubka 17x2,0 (kotouč 600 m)</t>
  </si>
  <si>
    <t>5vrstvá vytápěcí trubka podle DIN 16833 a DIN 4721, s kyslíkovou bariérou podle DIN 4726, 
s dodatečným PEX pláštěm pro zvýšenou mechanickou ochranu (při transportu a manipulaci na 
stavbě). Speciální nažloutlá vrchní vrstva je značkou pro vysokou mechanickou odolnost proti 
venkovním vlivům při skladování, dopravě a instalaci.</t>
  </si>
  <si>
    <t>735-02</t>
  </si>
  <si>
    <t>Svěrné šroubení univerzální 17x3/4 (převlečená matice, trubkový adaptér a svěrný kroužek)</t>
  </si>
  <si>
    <t>735-03</t>
  </si>
  <si>
    <t>Sytémová vrstvená role. Tepelná a kročejová izolace dle DIN EN 13163 s hydroizolační folií s kotevní tkaninou s natištěným 5cm rastrem dle DIN 18560. (dxšxv): 10000x1000x30</t>
  </si>
  <si>
    <t>m2</t>
  </si>
  <si>
    <t>735-04</t>
  </si>
  <si>
    <t>Topný rozdělovač s průtokoměry uzavíratelný pro 5 topných okruhů</t>
  </si>
  <si>
    <t>735-05</t>
  </si>
  <si>
    <t>Topný rozdělovač s průtokoměry uzavíratelný pro 8 topných okruhů</t>
  </si>
  <si>
    <t>735-06</t>
  </si>
  <si>
    <t>Topný rozdělovač s průtokoměry uzavíratelný pro 12 topných okruhů</t>
  </si>
  <si>
    <t>735-07</t>
  </si>
  <si>
    <t>Regulační ekvitermní stanice s oběhovým čerpadlem, obsahuje směšovací ventil s 3bodovým pohonem, regulátor, čidlo výstupní a vratné vody a čidlo venkovní teploty, kulové kohouty na primární straně</t>
  </si>
  <si>
    <t>735-08</t>
  </si>
  <si>
    <t>Termoelektrický pohon 230V NC</t>
  </si>
  <si>
    <t>735-09</t>
  </si>
  <si>
    <t>Prostorový termostat pro veřejné prostory se skrytým ovládáním</t>
  </si>
  <si>
    <t>735-10</t>
  </si>
  <si>
    <t>Připojovací modul pro přehledné spojení mezi prostorovými termostaty a termoelektrickými pohony</t>
  </si>
  <si>
    <t>735-11</t>
  </si>
  <si>
    <t>Transformátor pro přeměnu nápjecího napájení 230 / 24 V AC</t>
  </si>
  <si>
    <t>735-12</t>
  </si>
  <si>
    <t>Skříň pro rozdělovač pod omítku, velikost III, z pozinkovaného plechu, viditelné části bílé, s uzamykatelnými dvířky, výškově nastavitelné montážní nohy</t>
  </si>
  <si>
    <t>735-13</t>
  </si>
  <si>
    <t>Skříň pro rozdělovač pod omítku, velikost IV, z pozinkovaného plechu, viditelné části bílé, s uzamykatelnými dvířky, výškově nastavitelné montážní nohy</t>
  </si>
  <si>
    <t>735-14</t>
  </si>
  <si>
    <t>PE ochranná trubka 19/25 k ochraně vytápěcích trubek</t>
  </si>
  <si>
    <t>735-15</t>
  </si>
  <si>
    <t>Cementový plastifikátor</t>
  </si>
  <si>
    <t>l</t>
  </si>
  <si>
    <t>735-16</t>
  </si>
  <si>
    <t>Dilatační pás</t>
  </si>
  <si>
    <t>735-17</t>
  </si>
  <si>
    <t>Lepící páska, 50 mm šířka, 66 m délka</t>
  </si>
  <si>
    <t>735-18</t>
  </si>
  <si>
    <t>Okrajový izolační pás 160x10 mm, zadní strana samolepící</t>
  </si>
  <si>
    <t>735-19</t>
  </si>
  <si>
    <t>U-spona s dvojitými zpětnými háčky pro upevnění do systémové role s funkcí nadzvednutí trubky, balení po 1000 ks</t>
  </si>
  <si>
    <t>735-20</t>
  </si>
  <si>
    <t>Vodící koleno 90° pro potrubí</t>
  </si>
  <si>
    <t>735-21</t>
  </si>
  <si>
    <t>Nastavení průtokoměru</t>
  </si>
  <si>
    <t>h</t>
  </si>
  <si>
    <t>735-22</t>
  </si>
  <si>
    <t>Odvzdušňovací box</t>
  </si>
  <si>
    <t>Článková otopná tělesa</t>
  </si>
  <si>
    <t xml:space="preserve">cena </t>
  </si>
  <si>
    <t>příslušenství</t>
  </si>
  <si>
    <t>735-23</t>
  </si>
  <si>
    <t>Litinové článkové otopné těleso s bočním připojením. Počet článků 25, výška 350 mm, hloubka 160 mm. RAL dle architekta. 25x350/160. Těleso včetně drobných armatur k připojení</t>
  </si>
  <si>
    <t>735-24</t>
  </si>
  <si>
    <t>Litinové článkové otopné těleso s bočním připojením. Počet článků 10, výška 500 mm, hloubka 160 mm. RAL dle architekta. 10x500/160. Těleso včetně drobných armatur k připojení</t>
  </si>
  <si>
    <t>735-25</t>
  </si>
  <si>
    <t>Litinové článkové otopné těleso s bočním připojením. Počet článků 15, výška 500 mm, hloubka 160 mm. RAL dle architekta. 15x500/160. Těleso včetně drobných armatur k připojení</t>
  </si>
  <si>
    <t>735-26</t>
  </si>
  <si>
    <t>Litinové článkové otopné těleso s bočním připojením. Počet článků 17, výška 500 mm, hloubka 160 mm. RAL dle architekta. 17x500/160. Těleso včetně drobných armatur k připojení</t>
  </si>
  <si>
    <t>735-27</t>
  </si>
  <si>
    <t>Litinové článkové otopné těleso s bočním připojením. Počet článků 20, výška 500 mm, hloubka 160 mm. RAL dle architekta.20x500/160. Těleso včetně drobných armatur k připojení</t>
  </si>
  <si>
    <t>735-28</t>
  </si>
  <si>
    <t>Litinové článkové otopné těleso s bočním připojením. Počet článků 25, výška 500 mm, hloubka 160 mm. RAL dle architekta. 25x500/160. Těleso včetně drobných armatur k připojení</t>
  </si>
  <si>
    <t>735-29</t>
  </si>
  <si>
    <t>Litinové článkové otopné těleso s bočním připojením. Počet článků 20, výška 900 mm, hloubka 70 mm. RAL dle architekta.20x900/70. Těleso včetně drobných armatur k připojení</t>
  </si>
  <si>
    <t>735-30</t>
  </si>
  <si>
    <t>Litinové článkové otopné těleso s bočním připojením. Počet článků 23, výška 900 mm, hloubka 160 mm. RAL dle architekta. 23x900/160. Těleso včetně drobných armatur k připojení</t>
  </si>
  <si>
    <t>Trubková otopná tělesa</t>
  </si>
  <si>
    <t>735-31</t>
  </si>
  <si>
    <t>trubkové otopné těleso 900x600 - RAL 9016 se spodním krajovým připojením zdola dolů, včetně příslušenství pro upevnění a montáže</t>
  </si>
  <si>
    <t>Podlahový konvektor 28/80/1600 včetně montáže, spodního připojení, šroubení</t>
  </si>
  <si>
    <t>Otopné lavice</t>
  </si>
  <si>
    <t>735-32</t>
  </si>
  <si>
    <t>Otopná lavice 18/150/1600  včetně ražené mřížky, montáže, spodního připojení, šroubení, stojánkových konzol</t>
  </si>
  <si>
    <t>Maximální provozní přetlak 1,2 MPa, maximální provozní teplota 110 °C, 
maximální povrchová teplota 40 °C, Připojovací závit vnitřní G 1/2", opláštění s raženou mřížkou
z ocelového pozinkovaného plechu lakovaného v odstínu RAL 9016 - bílá, včetně boční krytky, včetně axiálního termostatického ventilu 425, závit M30x1,5, Al/Cu výměník tepla pro univerzální připojení
s nízkým obsahem vody, odvzdušňovacím ventilem, stojánková konzola na čistou podlahu</t>
  </si>
  <si>
    <t>Podlahové konvektory</t>
  </si>
  <si>
    <t>735-33</t>
  </si>
  <si>
    <t>podlahový konvektor s ventilátorem</t>
  </si>
  <si>
    <t>735-34</t>
  </si>
  <si>
    <t>735-35</t>
  </si>
  <si>
    <t>Krycí mřížka k podlahovým konvektorům hliníková, šířka 280mm, délka 1600mm</t>
  </si>
  <si>
    <t>735-36</t>
  </si>
  <si>
    <t>Krycí mřížka k podlahovým konvektorům hliníková, šířka 280mm, délka 2800mm</t>
  </si>
  <si>
    <t>735-37</t>
  </si>
  <si>
    <t>Stojánková konzola na hrubou podlahu, 2ks v balení</t>
  </si>
  <si>
    <t>Termostatické hlavice, připojovací šroubení</t>
  </si>
  <si>
    <t>735-38</t>
  </si>
  <si>
    <r>
      <rPr>
        <b/>
        <sz val="8"/>
        <rFont val="Arial CE"/>
        <family val="2"/>
        <charset val="238"/>
      </rPr>
      <t>Termostatické hlavice</t>
    </r>
    <r>
      <rPr>
        <sz val="8"/>
        <rFont val="Arial CE"/>
        <family val="2"/>
        <charset val="238"/>
      </rPr>
      <t xml:space="preserve"> pro veřejné prostory pro otopná tělesa a trubková otopná tělesa: 7-28°C, 0 * nastavení 1-5, kapalinové čidlo, barva bílá. Nastavení požadovaných hodnot klíčem se nemění otočením ventilu,  integrovaná pojistka  proti odcizení.</t>
    </r>
  </si>
  <si>
    <t>735-39</t>
  </si>
  <si>
    <r>
      <rPr>
        <b/>
        <sz val="8"/>
        <rFont val="Arial"/>
        <family val="2"/>
        <charset val="238"/>
      </rPr>
      <t>Termostatické hlavice</t>
    </r>
    <r>
      <rPr>
        <sz val="8"/>
        <rFont val="Arial"/>
        <family val="2"/>
        <charset val="238"/>
      </rPr>
      <t xml:space="preserve"> pro dálkové ovládání, kapilára 2 m, pro instalace na nepřístupná a zakrytá OT. Nastavení 1-5, kapalinové čidlo, barva bílá. Nastavení požadovaných hodnot klíčem se nemění otočením ventilu, integrovaná pojistka  proti odcizení.</t>
    </r>
  </si>
  <si>
    <t>735-40</t>
  </si>
  <si>
    <r>
      <rPr>
        <b/>
        <sz val="8"/>
        <rFont val="Arial CE"/>
        <family val="2"/>
        <charset val="238"/>
      </rPr>
      <t>Připojení článkových otopných těles</t>
    </r>
    <r>
      <rPr>
        <sz val="8"/>
        <rFont val="Arial CE"/>
        <family val="2"/>
        <charset val="238"/>
      </rPr>
      <t>: Termostatický ventil přímý s termostatickou vložkou pro automatické hydraulické vyvážení - 15 kPa, připojení M30x1,5</t>
    </r>
  </si>
  <si>
    <t>735-41</t>
  </si>
  <si>
    <r>
      <rPr>
        <b/>
        <sz val="8"/>
        <rFont val="Arial CE"/>
        <family val="2"/>
        <charset val="238"/>
      </rPr>
      <t>Připojení článkových otopných těles:</t>
    </r>
    <r>
      <rPr>
        <sz val="8"/>
        <rFont val="Arial CE"/>
        <family val="2"/>
        <charset val="238"/>
      </rPr>
      <t xml:space="preserve"> Uzavírací šroubení přímé pro navýšení tlakové ztráty otopného tělesa, vnější závit G3/4"s mosazným šroubením, pro uzavírání, zaregulování a vypouštění</t>
    </r>
  </si>
  <si>
    <t>735-42</t>
  </si>
  <si>
    <r>
      <rPr>
        <b/>
        <sz val="8"/>
        <rFont val="Arial CE"/>
        <family val="2"/>
        <charset val="238"/>
      </rPr>
      <t>Připojení trubkových otopných těles:</t>
    </r>
    <r>
      <rPr>
        <sz val="8"/>
        <rFont val="Arial CE"/>
        <family val="2"/>
        <charset val="238"/>
      </rPr>
      <t xml:space="preserve"> Termostatický ventil přímý s termostatickou vložkou pro automatické hydraulické vyvážení - 15 kPa, připojení M30x1,5</t>
    </r>
  </si>
  <si>
    <t>735-43</t>
  </si>
  <si>
    <r>
      <rPr>
        <b/>
        <sz val="8"/>
        <rFont val="Arial CE"/>
        <family val="2"/>
        <charset val="238"/>
      </rPr>
      <t>Připojení trubkových otopných těles:</t>
    </r>
    <r>
      <rPr>
        <sz val="8"/>
        <rFont val="Arial CE"/>
        <family val="2"/>
        <charset val="238"/>
      </rPr>
      <t xml:space="preserve"> Uzavírací šroubení přímé vnější závit G3/4"s mosazným šroubením, pro uzavírání, zaregulování a vypouštění</t>
    </r>
  </si>
  <si>
    <t>735-44</t>
  </si>
  <si>
    <r>
      <rPr>
        <b/>
        <sz val="8"/>
        <rFont val="Arial CE"/>
        <family val="2"/>
        <charset val="238"/>
      </rPr>
      <t>Připojení otopných lavic a podlahových konvektorů:</t>
    </r>
    <r>
      <rPr>
        <sz val="8"/>
        <rFont val="Arial CE"/>
        <family val="2"/>
        <charset val="238"/>
      </rPr>
      <t xml:space="preserve"> Termostatický ventil přímý s termostatickou vložkou pro automatické hydraulické vyvážení - 15 kPa, připojení M30x1,5</t>
    </r>
  </si>
  <si>
    <t>735-45</t>
  </si>
  <si>
    <r>
      <rPr>
        <b/>
        <sz val="8"/>
        <rFont val="Arial CE"/>
        <family val="2"/>
        <charset val="238"/>
      </rPr>
      <t>Připojení otopných lavic a podlahových konvektorů:</t>
    </r>
    <r>
      <rPr>
        <sz val="8"/>
        <rFont val="Arial CE"/>
        <family val="2"/>
        <charset val="238"/>
      </rPr>
      <t xml:space="preserve"> Uzavírací šroubení přímé vnější závit G3/4"s mosazným šroubením, pro uzavírání, zaregulování a vypouštění</t>
    </r>
  </si>
  <si>
    <t>735-46</t>
  </si>
  <si>
    <t>Kompletní montáž otopných ploch</t>
  </si>
  <si>
    <t>735-47</t>
  </si>
  <si>
    <t>735 Otopné plochy</t>
  </si>
  <si>
    <t>767</t>
  </si>
  <si>
    <t>Konstrukce zámečnické</t>
  </si>
  <si>
    <t>767-01</t>
  </si>
  <si>
    <t>Montáž atypických konstrukcí hmotnosti do 5 kg Drobný materiál, určený ke kotvení potrubí (dělené objímky, závitové tyče, hmoždiny, vruty...)</t>
  </si>
  <si>
    <t>767-02</t>
  </si>
  <si>
    <t>Montáž atypických konstrukcí hmotnosti do 10 kg Materiál, určený k uložení/zavěšení potrubních tras (mimo objímek, třmenů apod.) - nosné konzoly apod.</t>
  </si>
  <si>
    <t>767-03</t>
  </si>
  <si>
    <t>Kotvící a závěsný materiál včetně objímek, táhel, kotev a ostatního drobného materiálu.</t>
  </si>
  <si>
    <t>767-04</t>
  </si>
  <si>
    <t xml:space="preserve">Přesun hmot pro zámečnické konstr., výšky do 20 m </t>
  </si>
  <si>
    <t>767 Konstrukce zámečnické</t>
  </si>
  <si>
    <t>783</t>
  </si>
  <si>
    <t>783-01</t>
  </si>
  <si>
    <t xml:space="preserve">Nátěr syntetický OK "C" nebo "CC" 2x + 1x email </t>
  </si>
  <si>
    <t>783-02</t>
  </si>
  <si>
    <t xml:space="preserve">Nátěr syntet. potrubí do DN 50 mm  Z+2x +1x email </t>
  </si>
  <si>
    <t>783-03</t>
  </si>
  <si>
    <t xml:space="preserve">Nátěr syntet. potrubí do DN 150 mm Z +2x +1x email </t>
  </si>
  <si>
    <t>783 Nátěry</t>
  </si>
  <si>
    <t>041</t>
  </si>
  <si>
    <t>Demontáže</t>
  </si>
  <si>
    <t>041-01</t>
  </si>
  <si>
    <t>Demontáž potrubí včetně izolace</t>
  </si>
  <si>
    <t>041-02</t>
  </si>
  <si>
    <t>Demontáž armatur</t>
  </si>
  <si>
    <t>041-03</t>
  </si>
  <si>
    <t>Demontáž otopněho tělesa</t>
  </si>
  <si>
    <t>041-04</t>
  </si>
  <si>
    <t>Úklid prostor dotčených demontáží</t>
  </si>
  <si>
    <t>041-05</t>
  </si>
  <si>
    <t>Ekologická likvidace včetně dopravy</t>
  </si>
  <si>
    <t>tun</t>
  </si>
  <si>
    <t>041 Demontáže</t>
  </si>
  <si>
    <t>900-01</t>
  </si>
  <si>
    <t>Pojízdné lešení  pro montáž páteřních rozvodů</t>
  </si>
  <si>
    <t>dní</t>
  </si>
  <si>
    <t>900-02</t>
  </si>
  <si>
    <t>Popisy regulačních uzlů, popisy zařízení, schema a půdorys kotelny, štítkování nastavení regulačních ventilů, štítkování pozic čerpadel, štíťky na potrubí - vše zalaminováno</t>
  </si>
  <si>
    <t>900-03</t>
  </si>
  <si>
    <t>Vodivé pospojování</t>
  </si>
  <si>
    <t>900-04</t>
  </si>
  <si>
    <t>Napuštění a odvzdušnění systému - provozního</t>
  </si>
  <si>
    <t>900-05</t>
  </si>
  <si>
    <t>Napuštění a odvzdušnění systému(pro čištění systému se uvažuje s vícenásobným napuštěním)</t>
  </si>
  <si>
    <t>900-06</t>
  </si>
  <si>
    <t>Funkční zkoušky, dilatační zkoušky, topné zkoušky včetně výstupních protokolů</t>
  </si>
  <si>
    <t>900-07</t>
  </si>
  <si>
    <t>Zkouška těsnosti po jednotlivých úsecích včetně výstupních protokolů jednotlivých odzkoušených úseků - v návaznosti na harmonogram stavby</t>
  </si>
  <si>
    <t>900-08</t>
  </si>
  <si>
    <t>Vyvažení soustavy ÚT včetně nastavení ventilů koncových otopných prvků, součástí je měření vyvažovacích ventilů a protokol o hydraulickém zaregulování soustavy</t>
  </si>
  <si>
    <t>900-09</t>
  </si>
  <si>
    <t>Dodavatelská projektová dokumentace  UT - součástí předávací dokumentace</t>
  </si>
  <si>
    <t>900-10</t>
  </si>
  <si>
    <t>Projektová dokumentace UT - skutečného provedení - součástí předávací dokumentace</t>
  </si>
  <si>
    <t>900-11</t>
  </si>
  <si>
    <t>Rezerva na ztíženou montáž z důvodů: etapizace prací,  zrychlená montáž, noční práce, provizorní řešení, dočasné přepojení potrubního systému, napojení na stávající systém se skrytou vadou, zajištění dočasného provozu, dále ostatní vlivy nepředpokládané.  Součástí položky je dále oprava izolací při poškození po napojení na stávající potrubní systém.</t>
  </si>
  <si>
    <t>900 Ostatní položky</t>
  </si>
  <si>
    <t>Specifikace je zpracována na projekt pro provádění stavby. Výkaz výměr je pouze jednou z částí projektu. Pro nacenění díla musí realizační firma brát v úvahu také kompletní výkresovou dokumentaci a případné chybějících komponentů nebo úkonů do cenové nabídky tento doplnit, aby bylo dílo kompletní.</t>
  </si>
  <si>
    <t>V jednotlivých cenách musí být zahrnuty náklady na vlastní montáž, odvoz, skládkovné, veškeré přesuny materiálu, protiprašná opatření, trvalý úklid všech prostor dotčených stavbou, opatření BOZP a to zejména zabezpečení všech stavebních prostupů proti propadnutí. Cenová nabídka je včetně dodržování odpadového hospodářství.</t>
  </si>
  <si>
    <t>Ceny v nabídce musí vycházet nejen z předloženého soupisu výkonů, ale i ze znalosti celého projektu. Prostudování kompletní dokumentace je nutnou podmínkou předložení nabídky. </t>
  </si>
  <si>
    <t>Součástí dodávky je kompletní uvedení do provozu a zaregulování zařízení a jeho armatur, nastavení provozních parametrů jako i všech rozvodných a regulačních zařízení, až do přejímky a garance.  V případě, že ten, kdo s dokumentací pracuje, shledá disproporci mezi částmi dokumentace (výkresová část, technická zpráva a výkaz výměr), je nutno vzít v úvahu takovou variantu, za kterou dodavatel vzhledem ke své odbornosti převezme plné garance. Dtto, když dodavatel zjistí určité řešení, za které nemůže vzít garance ve vztahu k požadovanému výsledku, v tomto případě je povinen v ceně počítat s nápravou řešení a investora upozornit. Před zahájením dodávek a montáží je nutno provést kontrolu, zda stav na stavbě odpovídá projektové dokumentaci. Bez provedení kontroly není možno držet záruky za škody vzniklé vynecháním kontroly</t>
  </si>
  <si>
    <t>Dodavatel musí zpracovat realizační dokumentaci stavby, dále dodavatelskou dokumentaci stavby. Realizační dokumentaci musí zhotovitel předložit stavebníkovi a autorskému dozoru před realizací ke kontrole.</t>
  </si>
  <si>
    <t>Z:</t>
  </si>
  <si>
    <t>Výkaz výměr</t>
  </si>
</sst>
</file>

<file path=xl/styles.xml><?xml version="1.0" encoding="utf-8"?>
<styleSheet xmlns="http://schemas.openxmlformats.org/spreadsheetml/2006/main" xmlns:mc="http://schemas.openxmlformats.org/markup-compatibility/2006" xmlns:x14ac="http://schemas.microsoft.com/office/spreadsheetml/2009/9/ac" mc:Ignorable="x14ac">
  <numFmts count="28">
    <numFmt numFmtId="41" formatCode="_-* #,##0\ _K_č_-;\-* #,##0\ _K_č_-;_-* &quot;-&quot;\ _K_č_-;_-@_-"/>
    <numFmt numFmtId="44" formatCode="_-* #,##0.00\ &quot;Kč&quot;_-;\-* #,##0.00\ &quot;Kč&quot;_-;_-* &quot;-&quot;??\ &quot;Kč&quot;_-;_-@_-"/>
    <numFmt numFmtId="43" formatCode="_-* #,##0.00\ _K_č_-;\-* #,##0.00\ _K_č_-;_-* &quot;-&quot;??\ _K_č_-;_-@_-"/>
    <numFmt numFmtId="164" formatCode="_(&quot;$&quot;* #,##0_);_(&quot;$&quot;* \(#,##0\);_(&quot;$&quot;* &quot;-&quot;_);_(@_)"/>
    <numFmt numFmtId="165" formatCode="#,##0.0"/>
    <numFmt numFmtId="166" formatCode="_(&quot;$&quot;* #,##0.00_);_(&quot;$&quot;* \(#,##0.00\);_(&quot;$&quot;* &quot;-&quot;??_);_(@_)"/>
    <numFmt numFmtId="167" formatCode="_-* #,##0_-;\-* #,##0_-;_-* &quot;-&quot;_-;_-@_-"/>
    <numFmt numFmtId="168" formatCode="_-* #,##0.00_-;\-* #,##0.00_-;_-* &quot;-&quot;??_-;_-@_-"/>
    <numFmt numFmtId="169" formatCode="#,##0.000"/>
    <numFmt numFmtId="170" formatCode="_-&quot;Ł&quot;* #,##0_-;\-&quot;Ł&quot;* #,##0_-;_-&quot;Ł&quot;* &quot;-&quot;_-;_-@_-"/>
    <numFmt numFmtId="171" formatCode="_-&quot;Ł&quot;* #,##0.00_-;\-&quot;Ł&quot;* #,##0.00_-;_-&quot;Ł&quot;* &quot;-&quot;??_-;_-@_-"/>
    <numFmt numFmtId="172" formatCode="#,##0\ [$Kč-405];\-#,##0\ [$Kč-405]"/>
    <numFmt numFmtId="173" formatCode="\ #,##0.00&quot;      &quot;;\-#,##0.00&quot;      &quot;;&quot; -&quot;#&quot;      &quot;;@\ "/>
    <numFmt numFmtId="174" formatCode="#,##0\ &quot;Kč&quot;"/>
    <numFmt numFmtId="175" formatCode="dd/mm/yy"/>
    <numFmt numFmtId="176" formatCode="0.0"/>
    <numFmt numFmtId="177" formatCode="#,##0.00\ &quot;Kč&quot;"/>
    <numFmt numFmtId="178" formatCode="0.000"/>
    <numFmt numFmtId="179" formatCode="#,##0.000;\-#,##0.000"/>
    <numFmt numFmtId="180" formatCode="0_)"/>
    <numFmt numFmtId="181" formatCode="#,##0\ "/>
    <numFmt numFmtId="182" formatCode="\$#,##0\ ;\(\$#,##0\)"/>
    <numFmt numFmtId="183" formatCode="_-* #,##0.00\ &quot;€&quot;_-;\-* #,##0.00\ &quot;€&quot;_-;_-* &quot;-&quot;??\ &quot;€&quot;_-;_-@_-"/>
    <numFmt numFmtId="184" formatCode="_([$€]* #,##0.00_);_([$€]* \(#,##0.00\);_([$€]* &quot;-&quot;??_);_(@_)"/>
    <numFmt numFmtId="185" formatCode="[$-405]General"/>
    <numFmt numFmtId="186" formatCode="_-* #,##0.00\ _D_M_-;\-* #,##0.00\ _D_M_-;_-* &quot;-&quot;??\ _D_M_-;_-@_-"/>
    <numFmt numFmtId="187" formatCode="_-* #,##0\ _D_M_-;\-* #,##0\ _D_M_-;_-* &quot;-&quot;\ _D_M_-;_-@_-"/>
    <numFmt numFmtId="188" formatCode="d/mm"/>
  </numFmts>
  <fonts count="111">
    <font>
      <sz val="11"/>
      <color theme="1"/>
      <name val="Calibri"/>
      <family val="2"/>
      <scheme val="minor"/>
    </font>
    <font>
      <sz val="11"/>
      <color theme="1"/>
      <name val="Calibri"/>
      <family val="2"/>
      <charset val="238"/>
      <scheme val="minor"/>
    </font>
    <font>
      <sz val="11"/>
      <color theme="1"/>
      <name val="Calibri"/>
      <family val="2"/>
      <charset val="238"/>
      <scheme val="minor"/>
    </font>
    <font>
      <sz val="10"/>
      <name val="Arial CE"/>
      <family val="2"/>
      <charset val="238"/>
    </font>
    <font>
      <sz val="10"/>
      <name val="Arial CE"/>
      <charset val="238"/>
    </font>
    <font>
      <sz val="10"/>
      <name val="Arial"/>
      <charset val="238"/>
    </font>
    <font>
      <sz val="10"/>
      <name val="Helv"/>
    </font>
    <font>
      <sz val="10"/>
      <name val="Helv"/>
      <charset val="238"/>
    </font>
    <font>
      <sz val="10"/>
      <name val="Arial"/>
      <family val="2"/>
      <charset val="238"/>
    </font>
    <font>
      <sz val="10"/>
      <color indexed="8"/>
      <name val="MS Sans Serif"/>
      <family val="2"/>
      <charset val="238"/>
    </font>
    <font>
      <sz val="8"/>
      <name val="HelveticaNewE"/>
      <charset val="238"/>
    </font>
    <font>
      <sz val="12"/>
      <color indexed="24"/>
      <name val="System"/>
      <family val="2"/>
      <charset val="238"/>
    </font>
    <font>
      <b/>
      <sz val="18"/>
      <color indexed="24"/>
      <name val="System"/>
      <family val="2"/>
      <charset val="238"/>
    </font>
    <font>
      <b/>
      <sz val="12"/>
      <color indexed="24"/>
      <name val="System"/>
      <family val="2"/>
      <charset val="238"/>
    </font>
    <font>
      <b/>
      <sz val="18"/>
      <name val="Times New Roman"/>
      <family val="1"/>
      <charset val="238"/>
    </font>
    <font>
      <b/>
      <sz val="14"/>
      <name val="Times New Roman"/>
      <family val="1"/>
      <charset val="238"/>
    </font>
    <font>
      <sz val="10"/>
      <name val="Arial"/>
      <family val="2"/>
    </font>
    <font>
      <sz val="10"/>
      <color indexed="62"/>
      <name val="Arial"/>
      <family val="2"/>
    </font>
    <font>
      <b/>
      <sz val="12"/>
      <name val="Times CE"/>
      <charset val="238"/>
    </font>
    <font>
      <b/>
      <sz val="11"/>
      <name val="Arial CE"/>
      <family val="2"/>
      <charset val="238"/>
    </font>
    <font>
      <shadow/>
      <sz val="12"/>
      <name val="Times CE"/>
      <charset val="238"/>
    </font>
    <font>
      <sz val="10"/>
      <name val="MS Sans Serif"/>
      <family val="2"/>
      <charset val="238"/>
    </font>
    <font>
      <b/>
      <sz val="10"/>
      <name val="Arial"/>
      <family val="2"/>
    </font>
    <font>
      <b/>
      <sz val="10"/>
      <name val="Arial CE"/>
      <family val="2"/>
      <charset val="238"/>
    </font>
    <font>
      <b/>
      <sz val="10"/>
      <color indexed="8"/>
      <name val="Arial CE"/>
      <family val="2"/>
    </font>
    <font>
      <sz val="10"/>
      <name val="Arial CE"/>
      <family val="2"/>
    </font>
    <font>
      <b/>
      <sz val="10"/>
      <color indexed="8"/>
      <name val="Arial CE"/>
      <family val="2"/>
      <charset val="238"/>
    </font>
    <font>
      <sz val="8"/>
      <color indexed="8"/>
      <name val="Arial CE"/>
      <family val="2"/>
    </font>
    <font>
      <b/>
      <sz val="10"/>
      <name val="Arial CE"/>
      <charset val="238"/>
    </font>
    <font>
      <sz val="9"/>
      <name val="Arial CE"/>
      <family val="2"/>
      <charset val="238"/>
    </font>
    <font>
      <b/>
      <sz val="12"/>
      <name val="Arial CE"/>
      <charset val="238"/>
    </font>
    <font>
      <b/>
      <sz val="12"/>
      <name val="Arial CE"/>
      <family val="2"/>
      <charset val="238"/>
    </font>
    <font>
      <b/>
      <sz val="9"/>
      <name val="Arial CE"/>
      <family val="2"/>
      <charset val="238"/>
    </font>
    <font>
      <sz val="8"/>
      <name val="Arial CE"/>
      <family val="2"/>
      <charset val="238"/>
    </font>
    <font>
      <sz val="8"/>
      <name val="Arial CE"/>
      <charset val="238"/>
    </font>
    <font>
      <b/>
      <sz val="14"/>
      <name val="Arial"/>
      <family val="2"/>
      <charset val="238"/>
    </font>
    <font>
      <b/>
      <sz val="10"/>
      <name val="Arial"/>
      <family val="2"/>
      <charset val="238"/>
    </font>
    <font>
      <sz val="9"/>
      <name val="Arial"/>
      <family val="2"/>
      <charset val="238"/>
    </font>
    <font>
      <b/>
      <sz val="9"/>
      <name val="Arial"/>
      <family val="2"/>
      <charset val="238"/>
    </font>
    <font>
      <b/>
      <sz val="12"/>
      <name val="Arial"/>
      <family val="2"/>
      <charset val="238"/>
    </font>
    <font>
      <sz val="12"/>
      <name val="Arial"/>
      <family val="2"/>
    </font>
    <font>
      <sz val="10"/>
      <name val="Helv"/>
      <family val="2"/>
    </font>
    <font>
      <u/>
      <sz val="10"/>
      <color theme="10"/>
      <name val="Arial CE"/>
      <charset val="238"/>
    </font>
    <font>
      <sz val="10"/>
      <name val="Arial CE"/>
    </font>
    <font>
      <b/>
      <u/>
      <sz val="12"/>
      <name val="Arial"/>
      <family val="2"/>
      <charset val="238"/>
    </font>
    <font>
      <sz val="8"/>
      <name val="Arial CE"/>
    </font>
    <font>
      <b/>
      <u/>
      <sz val="10"/>
      <name val="Arial"/>
      <family val="2"/>
      <charset val="238"/>
    </font>
    <font>
      <u/>
      <sz val="10"/>
      <name val="Arial"/>
      <family val="2"/>
      <charset val="238"/>
    </font>
    <font>
      <sz val="8"/>
      <name val="Arial"/>
      <family val="2"/>
      <charset val="238"/>
    </font>
    <font>
      <sz val="9"/>
      <name val="Arial CE"/>
    </font>
    <font>
      <b/>
      <sz val="8"/>
      <name val="Arial"/>
      <family val="2"/>
      <charset val="238"/>
    </font>
    <font>
      <b/>
      <i/>
      <sz val="10"/>
      <name val="Arial"/>
      <family val="2"/>
      <charset val="238"/>
    </font>
    <font>
      <sz val="10"/>
      <color theme="0"/>
      <name val="Arial"/>
      <family val="2"/>
      <charset val="238"/>
    </font>
    <font>
      <i/>
      <sz val="8"/>
      <name val="Arial"/>
      <family val="2"/>
      <charset val="238"/>
    </font>
    <font>
      <b/>
      <sz val="10"/>
      <name val="Calibri"/>
      <family val="2"/>
      <charset val="238"/>
    </font>
    <font>
      <sz val="8"/>
      <color rgb="FF000000"/>
      <name val="Arial"/>
      <family val="2"/>
      <charset val="238"/>
    </font>
    <font>
      <sz val="10"/>
      <color theme="0"/>
      <name val="Arial CE"/>
    </font>
    <font>
      <sz val="8"/>
      <color theme="0"/>
      <name val="Arial CE"/>
    </font>
    <font>
      <b/>
      <sz val="8"/>
      <name val="Arial CE"/>
      <family val="2"/>
      <charset val="238"/>
    </font>
    <font>
      <i/>
      <sz val="8"/>
      <name val="Arial CE"/>
      <family val="2"/>
      <charset val="238"/>
    </font>
    <font>
      <i/>
      <sz val="9"/>
      <name val="Arial CE"/>
    </font>
    <font>
      <sz val="11"/>
      <name val="돋움"/>
      <family val="3"/>
      <charset val="129"/>
    </font>
    <font>
      <b/>
      <sz val="12"/>
      <name val="Century Gothic"/>
      <family val="2"/>
    </font>
    <font>
      <b/>
      <sz val="14"/>
      <name val="Century Gothic"/>
      <family val="2"/>
    </font>
    <font>
      <sz val="12"/>
      <name val="Century Gothic"/>
      <family val="2"/>
    </font>
    <font>
      <sz val="11"/>
      <color indexed="8"/>
      <name val="Calibri"/>
      <family val="2"/>
      <charset val="238"/>
    </font>
    <font>
      <sz val="11"/>
      <color indexed="9"/>
      <name val="Calibri"/>
      <family val="2"/>
      <charset val="238"/>
    </font>
    <font>
      <sz val="11"/>
      <color indexed="20"/>
      <name val="Calibri"/>
      <family val="2"/>
      <charset val="238"/>
    </font>
    <font>
      <sz val="11"/>
      <name val="Times New Roman CE"/>
      <family val="1"/>
      <charset val="238"/>
    </font>
    <font>
      <b/>
      <sz val="11"/>
      <color theme="1"/>
      <name val="Calibri"/>
      <family val="2"/>
      <scheme val="minor"/>
    </font>
    <font>
      <b/>
      <sz val="11"/>
      <color indexed="52"/>
      <name val="Calibri"/>
      <family val="2"/>
      <charset val="238"/>
    </font>
    <font>
      <b/>
      <sz val="11"/>
      <color indexed="10"/>
      <name val="Calibri"/>
      <family val="2"/>
      <charset val="238"/>
    </font>
    <font>
      <sz val="7"/>
      <name val="Arial CE"/>
      <family val="2"/>
      <charset val="238"/>
    </font>
    <font>
      <b/>
      <sz val="11"/>
      <color indexed="8"/>
      <name val="Calibri"/>
      <family val="2"/>
      <charset val="238"/>
    </font>
    <font>
      <sz val="10"/>
      <color indexed="24"/>
      <name val="Arial"/>
      <family val="2"/>
      <charset val="238"/>
    </font>
    <font>
      <sz val="11"/>
      <color indexed="17"/>
      <name val="Calibri"/>
      <family val="2"/>
      <charset val="238"/>
    </font>
    <font>
      <i/>
      <sz val="11"/>
      <color indexed="23"/>
      <name val="Calibri"/>
      <family val="2"/>
      <charset val="238"/>
    </font>
    <font>
      <b/>
      <sz val="15"/>
      <color indexed="56"/>
      <name val="Calibri"/>
      <family val="2"/>
      <charset val="238"/>
    </font>
    <font>
      <b/>
      <sz val="18"/>
      <color indexed="24"/>
      <name val="Arial"/>
      <family val="2"/>
      <charset val="238"/>
    </font>
    <font>
      <b/>
      <sz val="15"/>
      <color indexed="62"/>
      <name val="Calibri"/>
      <family val="2"/>
      <charset val="238"/>
    </font>
    <font>
      <b/>
      <sz val="13"/>
      <color indexed="56"/>
      <name val="Calibri"/>
      <family val="2"/>
      <charset val="238"/>
    </font>
    <font>
      <b/>
      <sz val="12"/>
      <color indexed="24"/>
      <name val="Arial"/>
      <family val="2"/>
      <charset val="238"/>
    </font>
    <font>
      <b/>
      <sz val="13"/>
      <color indexed="62"/>
      <name val="Calibri"/>
      <family val="2"/>
      <charset val="238"/>
    </font>
    <font>
      <b/>
      <sz val="11"/>
      <color indexed="56"/>
      <name val="Calibri"/>
      <family val="2"/>
      <charset val="238"/>
    </font>
    <font>
      <b/>
      <sz val="11"/>
      <color indexed="62"/>
      <name val="Calibri"/>
      <family val="2"/>
      <charset val="238"/>
    </font>
    <font>
      <u/>
      <sz val="10"/>
      <color indexed="12"/>
      <name val="Arial CE"/>
      <family val="2"/>
      <charset val="238"/>
    </font>
    <font>
      <u/>
      <sz val="10"/>
      <color indexed="12"/>
      <name val="Arial CE"/>
      <charset val="238"/>
    </font>
    <font>
      <u/>
      <sz val="8.5"/>
      <color indexed="12"/>
      <name val="Arial CE"/>
      <charset val="238"/>
    </font>
    <font>
      <u/>
      <sz val="8.5"/>
      <color indexed="12"/>
      <name val="Arial CE"/>
      <family val="2"/>
      <charset val="238"/>
    </font>
    <font>
      <u/>
      <sz val="11"/>
      <color indexed="12"/>
      <name val="Calibri"/>
      <family val="2"/>
      <charset val="238"/>
    </font>
    <font>
      <u/>
      <sz val="11"/>
      <color theme="10"/>
      <name val="Calibri"/>
      <family val="2"/>
      <charset val="238"/>
    </font>
    <font>
      <u/>
      <sz val="8.5"/>
      <color theme="10"/>
      <name val="Arial CE"/>
      <charset val="238"/>
    </font>
    <font>
      <b/>
      <sz val="11"/>
      <color indexed="9"/>
      <name val="Calibri"/>
      <family val="2"/>
      <charset val="238"/>
    </font>
    <font>
      <sz val="11"/>
      <color indexed="62"/>
      <name val="Calibri"/>
      <family val="2"/>
      <charset val="238"/>
    </font>
    <font>
      <i/>
      <sz val="11"/>
      <color theme="1"/>
      <name val="Calibri"/>
      <family val="2"/>
      <scheme val="minor"/>
    </font>
    <font>
      <sz val="11"/>
      <color indexed="52"/>
      <name val="Calibri"/>
      <family val="2"/>
      <charset val="238"/>
    </font>
    <font>
      <sz val="11"/>
      <color indexed="10"/>
      <name val="Calibri"/>
      <family val="2"/>
      <charset val="238"/>
    </font>
    <font>
      <b/>
      <sz val="20"/>
      <name val="Arial"/>
      <family val="2"/>
      <charset val="238"/>
    </font>
    <font>
      <b/>
      <sz val="18"/>
      <color indexed="56"/>
      <name val="Cambria"/>
      <family val="2"/>
      <charset val="238"/>
    </font>
    <font>
      <b/>
      <sz val="18"/>
      <color indexed="62"/>
      <name val="Cambria"/>
      <family val="2"/>
      <charset val="238"/>
    </font>
    <font>
      <sz val="11"/>
      <color indexed="60"/>
      <name val="Calibri"/>
      <family val="2"/>
      <charset val="238"/>
    </font>
    <font>
      <sz val="11"/>
      <color indexed="19"/>
      <name val="Calibri"/>
      <family val="2"/>
      <charset val="238"/>
    </font>
    <font>
      <sz val="10"/>
      <color rgb="FF000000"/>
      <name val="Arial CE"/>
      <family val="2"/>
      <charset val="238"/>
    </font>
    <font>
      <b/>
      <sz val="11"/>
      <color indexed="63"/>
      <name val="Calibri"/>
      <family val="2"/>
      <charset val="238"/>
    </font>
    <font>
      <sz val="12"/>
      <name val="Times New Roman CE"/>
      <family val="1"/>
      <charset val="238"/>
    </font>
    <font>
      <b/>
      <u/>
      <sz val="12"/>
      <name val="Times New Roman"/>
      <family val="1"/>
    </font>
    <font>
      <b/>
      <sz val="10"/>
      <name val="Times New Roman"/>
      <family val="1"/>
    </font>
    <font>
      <b/>
      <u/>
      <sz val="7"/>
      <name val="Arial CE"/>
      <family val="2"/>
      <charset val="238"/>
    </font>
    <font>
      <sz val="9"/>
      <name val="ＭＳ Ｐゴシック"/>
      <family val="3"/>
    </font>
    <font>
      <sz val="11"/>
      <name val="ＭＳ Ｐゴシック"/>
      <family val="3"/>
      <charset val="128"/>
    </font>
    <font>
      <sz val="10"/>
      <name val="MS Sans Serif"/>
      <family val="2"/>
    </font>
  </fonts>
  <fills count="40">
    <fill>
      <patternFill patternType="none"/>
    </fill>
    <fill>
      <patternFill patternType="gray125"/>
    </fill>
    <fill>
      <patternFill patternType="lightGray"/>
    </fill>
    <fill>
      <patternFill patternType="gray0625"/>
    </fill>
    <fill>
      <patternFill patternType="solid">
        <fgColor indexed="13"/>
        <bgColor indexed="64"/>
      </patternFill>
    </fill>
    <fill>
      <patternFill patternType="solid">
        <fgColor indexed="9"/>
        <bgColor indexed="64"/>
      </patternFill>
    </fill>
    <fill>
      <patternFill patternType="solid">
        <fgColor rgb="FFFFFFFF"/>
        <bgColor indexed="64"/>
      </patternFill>
    </fill>
    <fill>
      <patternFill patternType="solid">
        <fgColor indexed="22"/>
        <bgColor indexed="64"/>
      </patternFill>
    </fill>
    <fill>
      <patternFill patternType="solid">
        <fgColor indexed="13"/>
        <bgColor indexed="34"/>
      </patternFill>
    </fill>
    <fill>
      <patternFill patternType="solid">
        <fgColor indexed="22"/>
        <bgColor indexed="31"/>
      </patternFill>
    </fill>
    <fill>
      <patternFill patternType="solid">
        <fgColor indexed="55"/>
        <bgColor indexed="64"/>
      </patternFill>
    </fill>
    <fill>
      <patternFill patternType="solid">
        <fgColor indexed="55"/>
        <bgColor indexed="23"/>
      </patternFill>
    </fill>
    <fill>
      <patternFill patternType="solid">
        <fgColor indexed="43"/>
        <bgColor indexed="64"/>
      </patternFill>
    </fill>
    <fill>
      <patternFill patternType="solid">
        <fgColor indexed="43"/>
        <bgColor indexed="26"/>
      </patternFill>
    </fill>
    <fill>
      <patternFill patternType="solid">
        <fgColor indexed="31"/>
      </patternFill>
    </fill>
    <fill>
      <patternFill patternType="solid">
        <fgColor indexed="44"/>
      </patternFill>
    </fill>
    <fill>
      <patternFill patternType="solid">
        <fgColor indexed="45"/>
      </patternFill>
    </fill>
    <fill>
      <patternFill patternType="solid">
        <fgColor indexed="29"/>
      </patternFill>
    </fill>
    <fill>
      <patternFill patternType="solid">
        <fgColor indexed="42"/>
      </patternFill>
    </fill>
    <fill>
      <patternFill patternType="solid">
        <fgColor indexed="26"/>
      </patternFill>
    </fill>
    <fill>
      <patternFill patternType="solid">
        <fgColor indexed="46"/>
      </patternFill>
    </fill>
    <fill>
      <patternFill patternType="solid">
        <fgColor indexed="47"/>
      </patternFill>
    </fill>
    <fill>
      <patternFill patternType="solid">
        <fgColor indexed="27"/>
      </patternFill>
    </fill>
    <fill>
      <patternFill patternType="solid">
        <fgColor indexed="11"/>
      </patternFill>
    </fill>
    <fill>
      <patternFill patternType="solid">
        <fgColor indexed="43"/>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56"/>
      </patternFill>
    </fill>
    <fill>
      <patternFill patternType="solid">
        <fgColor indexed="10"/>
      </patternFill>
    </fill>
    <fill>
      <patternFill patternType="solid">
        <fgColor indexed="57"/>
      </patternFill>
    </fill>
    <fill>
      <patternFill patternType="solid">
        <fgColor indexed="54"/>
      </patternFill>
    </fill>
    <fill>
      <patternFill patternType="solid">
        <fgColor indexed="22"/>
      </patternFill>
    </fill>
    <fill>
      <patternFill patternType="solid">
        <fgColor indexed="9"/>
      </patternFill>
    </fill>
    <fill>
      <patternFill patternType="solid">
        <fgColor indexed="55"/>
      </patternFill>
    </fill>
    <fill>
      <patternFill patternType="solid">
        <fgColor theme="0" tint="-0.14999847407452621"/>
        <bgColor indexed="64"/>
      </patternFill>
    </fill>
  </fills>
  <borders count="88">
    <border>
      <left/>
      <right/>
      <top/>
      <bottom/>
      <diagonal/>
    </border>
    <border>
      <left style="medium">
        <color indexed="64"/>
      </left>
      <right style="thin">
        <color indexed="64"/>
      </right>
      <top/>
      <bottom/>
      <diagonal/>
    </border>
    <border>
      <left/>
      <right/>
      <top style="thin">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thin">
        <color indexed="55"/>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diagonal/>
    </border>
    <border>
      <left style="medium">
        <color indexed="64"/>
      </left>
      <right style="double">
        <color indexed="64"/>
      </right>
      <top style="thin">
        <color indexed="64"/>
      </top>
      <bottom/>
      <diagonal/>
    </border>
    <border>
      <left style="double">
        <color indexed="64"/>
      </left>
      <right style="double">
        <color indexed="64"/>
      </right>
      <top style="thin">
        <color indexed="64"/>
      </top>
      <bottom/>
      <diagonal/>
    </border>
    <border>
      <left style="double">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uble">
        <color indexed="64"/>
      </left>
      <right/>
      <top style="double">
        <color indexed="64"/>
      </top>
      <bottom/>
      <diagonal/>
    </border>
    <border>
      <left/>
      <right style="thin">
        <color indexed="64"/>
      </right>
      <top style="double">
        <color indexed="64"/>
      </top>
      <bottom/>
      <diagonal/>
    </border>
    <border>
      <left/>
      <right/>
      <top style="double">
        <color indexed="64"/>
      </top>
      <bottom/>
      <diagonal/>
    </border>
    <border>
      <left style="thin">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thin">
        <color indexed="64"/>
      </right>
      <top/>
      <bottom style="double">
        <color indexed="64"/>
      </bottom>
      <diagonal/>
    </border>
    <border>
      <left/>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8"/>
      </left>
      <right style="thin">
        <color indexed="8"/>
      </right>
      <top/>
      <bottom style="medium">
        <color indexed="8"/>
      </bottom>
      <diagonal/>
    </border>
    <border>
      <left/>
      <right/>
      <top style="thin">
        <color indexed="8"/>
      </top>
      <bottom style="double">
        <color indexed="8"/>
      </bottom>
      <diagonal/>
    </border>
    <border>
      <left/>
      <right/>
      <top style="thin">
        <color indexed="8"/>
      </top>
      <bottom style="thin">
        <color indexed="8"/>
      </bottom>
      <diagonal/>
    </border>
    <border>
      <left/>
      <right style="thin">
        <color indexed="64"/>
      </right>
      <top style="thin">
        <color indexed="64"/>
      </top>
      <bottom style="hair">
        <color indexed="64"/>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style="thin">
        <color indexed="56"/>
      </top>
      <bottom style="double">
        <color indexed="56"/>
      </bottom>
      <diagonal/>
    </border>
    <border>
      <left/>
      <right/>
      <top/>
      <bottom style="thick">
        <color indexed="62"/>
      </bottom>
      <diagonal/>
    </border>
    <border>
      <left/>
      <right/>
      <top/>
      <bottom style="thick">
        <color indexed="56"/>
      </bottom>
      <diagonal/>
    </border>
    <border>
      <left/>
      <right/>
      <top/>
      <bottom style="thick">
        <color indexed="22"/>
      </bottom>
      <diagonal/>
    </border>
    <border>
      <left/>
      <right/>
      <top/>
      <bottom style="thick">
        <color indexed="27"/>
      </bottom>
      <diagonal/>
    </border>
    <border>
      <left/>
      <right/>
      <top/>
      <bottom style="medium">
        <color indexed="30"/>
      </bottom>
      <diagonal/>
    </border>
    <border>
      <left/>
      <right/>
      <top/>
      <bottom style="medium">
        <color indexed="27"/>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double">
        <color indexed="1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s>
  <cellStyleXfs count="2006">
    <xf numFmtId="0" fontId="0" fillId="0" borderId="0"/>
    <xf numFmtId="0" fontId="5" fillId="0" borderId="0"/>
    <xf numFmtId="0" fontId="6" fillId="0" borderId="0"/>
    <xf numFmtId="0" fontId="3" fillId="0" borderId="0" applyProtection="0"/>
    <xf numFmtId="0" fontId="6" fillId="0" borderId="0"/>
    <xf numFmtId="0" fontId="6" fillId="0" borderId="0"/>
    <xf numFmtId="0" fontId="3" fillId="0" borderId="0" applyProtection="0"/>
    <xf numFmtId="0" fontId="6" fillId="0" borderId="0"/>
    <xf numFmtId="0" fontId="3" fillId="0" borderId="0" applyProtection="0"/>
    <xf numFmtId="0" fontId="3" fillId="0" borderId="0" applyProtection="0"/>
    <xf numFmtId="0" fontId="6" fillId="0" borderId="0"/>
    <xf numFmtId="0" fontId="7" fillId="0" borderId="0"/>
    <xf numFmtId="0" fontId="6" fillId="0" borderId="0"/>
    <xf numFmtId="0" fontId="6" fillId="0" borderId="0"/>
    <xf numFmtId="0" fontId="7" fillId="0" borderId="0"/>
    <xf numFmtId="0" fontId="3" fillId="0" borderId="0" applyProtection="0"/>
    <xf numFmtId="0" fontId="3" fillId="0" borderId="0" applyProtection="0"/>
    <xf numFmtId="0" fontId="7" fillId="0" borderId="0"/>
    <xf numFmtId="0" fontId="7" fillId="0" borderId="0"/>
    <xf numFmtId="0" fontId="6" fillId="0" borderId="0"/>
    <xf numFmtId="0" fontId="6" fillId="0" borderId="0"/>
    <xf numFmtId="0" fontId="6" fillId="0" borderId="0"/>
    <xf numFmtId="0" fontId="8" fillId="0" borderId="0"/>
    <xf numFmtId="0" fontId="6" fillId="0" borderId="0"/>
    <xf numFmtId="164" fontId="9" fillId="0" borderId="0" applyFont="0" applyFill="0" applyBorder="0" applyAlignment="0" applyProtection="0"/>
    <xf numFmtId="165" fontId="10" fillId="0" borderId="0" applyFill="0" applyBorder="0" applyProtection="0">
      <alignment horizontal="right"/>
    </xf>
    <xf numFmtId="41" fontId="8" fillId="0" borderId="0" applyFont="0" applyFill="0" applyBorder="0" applyAlignment="0" applyProtection="0"/>
    <xf numFmtId="43" fontId="8" fillId="0" borderId="0" applyFont="0" applyFill="0" applyBorder="0" applyAlignment="0" applyProtection="0"/>
    <xf numFmtId="164" fontId="8" fillId="0" borderId="0" applyFont="0" applyFill="0" applyBorder="0" applyAlignment="0" applyProtection="0"/>
    <xf numFmtId="166" fontId="8" fillId="0" borderId="0" applyFont="0" applyFill="0" applyBorder="0" applyAlignment="0" applyProtection="0"/>
    <xf numFmtId="41" fontId="9" fillId="0" borderId="0" applyFont="0" applyFill="0" applyBorder="0" applyAlignment="0" applyProtection="0"/>
    <xf numFmtId="0" fontId="11" fillId="0" borderId="0" applyFill="0" applyBorder="0" applyAlignment="0" applyProtection="0"/>
    <xf numFmtId="167" fontId="8" fillId="0" borderId="0" applyFont="0" applyFill="0" applyBorder="0" applyAlignment="0" applyProtection="0"/>
    <xf numFmtId="168" fontId="8" fillId="0" borderId="0" applyFont="0" applyFill="0" applyBorder="0" applyAlignment="0" applyProtection="0"/>
    <xf numFmtId="2" fontId="11" fillId="0" borderId="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2" borderId="0"/>
    <xf numFmtId="0" fontId="15" fillId="3" borderId="0"/>
    <xf numFmtId="0" fontId="16" fillId="0" borderId="0" applyNumberFormat="0" applyFont="0" applyBorder="0" applyProtection="0"/>
    <xf numFmtId="0" fontId="17" fillId="0" borderId="0" applyNumberFormat="0" applyProtection="0"/>
    <xf numFmtId="49" fontId="3" fillId="0" borderId="1" applyBorder="0" applyProtection="0">
      <alignment horizontal="left"/>
    </xf>
    <xf numFmtId="169" fontId="3" fillId="0" borderId="0" applyBorder="0" applyProtection="0"/>
    <xf numFmtId="0" fontId="18" fillId="0" borderId="0"/>
    <xf numFmtId="49" fontId="19" fillId="0" borderId="0" applyBorder="0" applyProtection="0"/>
    <xf numFmtId="0" fontId="3" fillId="0" borderId="1" applyBorder="0" applyProtection="0">
      <alignment horizontal="left"/>
      <protection locked="0"/>
    </xf>
    <xf numFmtId="0" fontId="3"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4" fillId="0" borderId="0" applyProtection="0"/>
    <xf numFmtId="0" fontId="8" fillId="0" borderId="0"/>
    <xf numFmtId="0" fontId="2" fillId="0" borderId="0"/>
    <xf numFmtId="0" fontId="8" fillId="0" borderId="0"/>
    <xf numFmtId="0" fontId="20" fillId="0" borderId="0">
      <alignment wrapText="1"/>
    </xf>
    <xf numFmtId="0" fontId="21" fillId="0" borderId="0"/>
    <xf numFmtId="0" fontId="3" fillId="0" borderId="0" applyProtection="0"/>
    <xf numFmtId="0" fontId="3" fillId="0" borderId="0" applyProtection="0"/>
    <xf numFmtId="49" fontId="8" fillId="0" borderId="0" applyProtection="0"/>
    <xf numFmtId="0" fontId="11" fillId="0" borderId="2" applyNumberFormat="0" applyFill="0" applyAlignment="0" applyProtection="0"/>
    <xf numFmtId="165" fontId="22" fillId="0" borderId="3">
      <alignment horizontal="right" vertical="center"/>
    </xf>
    <xf numFmtId="0" fontId="23" fillId="0" borderId="0"/>
    <xf numFmtId="0" fontId="3" fillId="0" borderId="0"/>
    <xf numFmtId="170" fontId="8" fillId="0" borderId="0" applyFont="0" applyFill="0" applyBorder="0" applyAlignment="0" applyProtection="0"/>
    <xf numFmtId="171" fontId="8" fillId="0" borderId="0" applyFont="0" applyFill="0" applyBorder="0" applyAlignment="0" applyProtection="0"/>
    <xf numFmtId="0" fontId="23" fillId="4" borderId="0" applyProtection="0"/>
    <xf numFmtId="172" fontId="24" fillId="0" borderId="4" applyProtection="0">
      <alignment horizontal="right" vertical="center"/>
    </xf>
    <xf numFmtId="173" fontId="25" fillId="0" borderId="0" applyFill="0" applyBorder="0" applyAlignment="0" applyProtection="0"/>
    <xf numFmtId="0" fontId="25" fillId="0" borderId="0"/>
    <xf numFmtId="0" fontId="25" fillId="0" borderId="0"/>
    <xf numFmtId="0" fontId="25" fillId="0" borderId="0"/>
    <xf numFmtId="0" fontId="26" fillId="0" borderId="5" applyNumberFormat="0" applyFont="0" applyFill="0" applyAlignment="0" applyProtection="0"/>
    <xf numFmtId="0" fontId="27" fillId="0" borderId="4">
      <alignment horizontal="justify" vertical="center" wrapText="1"/>
      <protection locked="0"/>
    </xf>
    <xf numFmtId="9" fontId="25" fillId="0" borderId="0" applyFill="0" applyBorder="0" applyAlignment="0" applyProtection="0"/>
    <xf numFmtId="0" fontId="4" fillId="0" borderId="0"/>
    <xf numFmtId="0" fontId="1" fillId="0" borderId="0"/>
    <xf numFmtId="44" fontId="1" fillId="0" borderId="0" applyFont="0" applyFill="0" applyBorder="0" applyAlignment="0" applyProtection="0"/>
    <xf numFmtId="0" fontId="41" fillId="0" borderId="0"/>
    <xf numFmtId="0" fontId="41" fillId="0" borderId="0"/>
    <xf numFmtId="0" fontId="41" fillId="0" borderId="0"/>
    <xf numFmtId="0" fontId="41" fillId="0" borderId="0"/>
    <xf numFmtId="0" fontId="41" fillId="0" borderId="0"/>
    <xf numFmtId="0" fontId="41" fillId="0" borderId="0"/>
    <xf numFmtId="0" fontId="7" fillId="0" borderId="0"/>
    <xf numFmtId="0" fontId="41" fillId="0" borderId="0"/>
    <xf numFmtId="0" fontId="6" fillId="0" borderId="0"/>
    <xf numFmtId="0" fontId="8" fillId="0" borderId="0"/>
    <xf numFmtId="0" fontId="42" fillId="0" borderId="0" applyNumberFormat="0" applyFill="0" applyBorder="0" applyAlignment="0" applyProtection="0">
      <alignment vertical="top"/>
      <protection locked="0"/>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21" fillId="0" borderId="0"/>
    <xf numFmtId="0" fontId="21" fillId="0" borderId="0"/>
    <xf numFmtId="0" fontId="21" fillId="0" borderId="0"/>
    <xf numFmtId="0" fontId="21" fillId="0" borderId="0"/>
    <xf numFmtId="0" fontId="21" fillId="0" borderId="0"/>
    <xf numFmtId="0" fontId="21"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8" fillId="0" borderId="0"/>
    <xf numFmtId="0" fontId="8"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8" fillId="0" borderId="0"/>
    <xf numFmtId="0" fontId="8"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3" fillId="0" borderId="0"/>
    <xf numFmtId="0" fontId="7" fillId="0" borderId="0"/>
    <xf numFmtId="9" fontId="4" fillId="0" borderId="0" applyFont="0" applyFill="0" applyBorder="0" applyAlignment="0" applyProtection="0"/>
    <xf numFmtId="0" fontId="33" fillId="0" borderId="70">
      <alignment horizontal="center" vertical="center" wrapText="1"/>
    </xf>
    <xf numFmtId="0" fontId="61" fillId="0" borderId="0"/>
    <xf numFmtId="0" fontId="3" fillId="0" borderId="0" applyProtection="0"/>
    <xf numFmtId="0" fontId="3" fillId="0" borderId="0" applyProtection="0"/>
    <xf numFmtId="0" fontId="3" fillId="0" borderId="0" applyProtection="0"/>
    <xf numFmtId="0" fontId="8" fillId="0" borderId="0"/>
    <xf numFmtId="0" fontId="8" fillId="0" borderId="0"/>
    <xf numFmtId="0" fontId="8" fillId="0" borderId="0"/>
    <xf numFmtId="0" fontId="8" fillId="0" borderId="0"/>
    <xf numFmtId="0" fontId="3" fillId="0" borderId="0" applyProtection="0"/>
    <xf numFmtId="0" fontId="29" fillId="0" borderId="0" applyProtection="0"/>
    <xf numFmtId="0" fontId="29" fillId="0" borderId="0" applyProtection="0"/>
    <xf numFmtId="0" fontId="29" fillId="0" borderId="0" applyProtection="0"/>
    <xf numFmtId="0" fontId="29" fillId="0" borderId="0" applyProtection="0"/>
    <xf numFmtId="0" fontId="29" fillId="0" borderId="0" applyProtection="0"/>
    <xf numFmtId="0" fontId="29" fillId="0" borderId="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178" fontId="62" fillId="4" borderId="2"/>
    <xf numFmtId="178" fontId="62" fillId="8" borderId="71"/>
    <xf numFmtId="0" fontId="16" fillId="7" borderId="3">
      <alignment horizontal="center"/>
    </xf>
    <xf numFmtId="0" fontId="16" fillId="9" borderId="4">
      <alignment horizontal="center"/>
    </xf>
    <xf numFmtId="0" fontId="16" fillId="7" borderId="3">
      <alignment horizontal="center"/>
    </xf>
    <xf numFmtId="0" fontId="16" fillId="9" borderId="4">
      <alignment horizontal="center"/>
    </xf>
    <xf numFmtId="0" fontId="16" fillId="7" borderId="3">
      <alignment horizontal="center"/>
    </xf>
    <xf numFmtId="0" fontId="16" fillId="9" borderId="4">
      <alignment horizontal="center"/>
    </xf>
    <xf numFmtId="0" fontId="16" fillId="7" borderId="3">
      <alignment horizontal="center"/>
    </xf>
    <xf numFmtId="0" fontId="16" fillId="9" borderId="4">
      <alignment horizontal="center"/>
    </xf>
    <xf numFmtId="0" fontId="16" fillId="7" borderId="3">
      <alignment horizontal="center"/>
    </xf>
    <xf numFmtId="0" fontId="16" fillId="9" borderId="4">
      <alignment horizontal="center"/>
    </xf>
    <xf numFmtId="0" fontId="41" fillId="0" borderId="0"/>
    <xf numFmtId="49" fontId="16" fillId="10" borderId="0"/>
    <xf numFmtId="49" fontId="16" fillId="11" borderId="0"/>
    <xf numFmtId="0" fontId="41" fillId="0" borderId="0"/>
    <xf numFmtId="0" fontId="63" fillId="0" borderId="0">
      <alignment vertical="center"/>
    </xf>
    <xf numFmtId="0" fontId="62" fillId="0" borderId="0">
      <alignment vertical="center"/>
    </xf>
    <xf numFmtId="0" fontId="64" fillId="0" borderId="0">
      <alignment vertical="center"/>
    </xf>
    <xf numFmtId="0" fontId="6" fillId="0" borderId="0"/>
    <xf numFmtId="0" fontId="6" fillId="0" borderId="0"/>
    <xf numFmtId="49" fontId="64" fillId="0" borderId="0"/>
    <xf numFmtId="0" fontId="64" fillId="0" borderId="0">
      <alignment vertical="top"/>
    </xf>
    <xf numFmtId="179" fontId="64" fillId="0" borderId="0">
      <alignment wrapText="1"/>
    </xf>
    <xf numFmtId="49" fontId="64" fillId="0" borderId="0">
      <alignment horizontal="right"/>
    </xf>
    <xf numFmtId="178" fontId="62" fillId="12" borderId="25"/>
    <xf numFmtId="178" fontId="62" fillId="13" borderId="72"/>
    <xf numFmtId="0" fontId="29" fillId="0" borderId="0" applyProtection="0"/>
    <xf numFmtId="1" fontId="19" fillId="12" borderId="3" applyNumberFormat="0" applyFill="0" applyBorder="0" applyAlignment="0" applyProtection="0">
      <alignment horizontal="center" vertical="center" wrapText="1"/>
      <protection locked="0"/>
    </xf>
    <xf numFmtId="0" fontId="58" fillId="0" borderId="3" applyProtection="0">
      <alignment vertical="center"/>
    </xf>
    <xf numFmtId="0" fontId="58" fillId="0" borderId="3" applyProtection="0">
      <alignment vertical="center"/>
    </xf>
    <xf numFmtId="0" fontId="58" fillId="0" borderId="4" applyProtection="0">
      <alignment vertical="center"/>
    </xf>
    <xf numFmtId="0" fontId="58" fillId="0" borderId="4" applyProtection="0">
      <alignment vertical="center"/>
    </xf>
    <xf numFmtId="0" fontId="58" fillId="0" borderId="3" applyProtection="0">
      <alignment vertical="center"/>
    </xf>
    <xf numFmtId="0" fontId="58" fillId="0" borderId="3" applyProtection="0">
      <alignment vertical="center"/>
    </xf>
    <xf numFmtId="0" fontId="58" fillId="0" borderId="4" applyProtection="0">
      <alignment vertical="center"/>
    </xf>
    <xf numFmtId="0" fontId="58" fillId="0" borderId="4" applyProtection="0">
      <alignment vertical="center"/>
    </xf>
    <xf numFmtId="0" fontId="58" fillId="0" borderId="3" applyProtection="0">
      <alignment vertical="center"/>
    </xf>
    <xf numFmtId="0" fontId="58" fillId="0" borderId="3" applyProtection="0">
      <alignment vertical="center"/>
    </xf>
    <xf numFmtId="0" fontId="58" fillId="0" borderId="4" applyProtection="0">
      <alignment vertical="center"/>
    </xf>
    <xf numFmtId="0" fontId="58" fillId="0" borderId="4" applyProtection="0">
      <alignment vertical="center"/>
    </xf>
    <xf numFmtId="0" fontId="58" fillId="0" borderId="3" applyProtection="0">
      <alignment vertical="center"/>
    </xf>
    <xf numFmtId="0" fontId="58" fillId="0" borderId="3" applyProtection="0">
      <alignment vertical="center"/>
    </xf>
    <xf numFmtId="0" fontId="58" fillId="0" borderId="4" applyProtection="0">
      <alignment vertical="center"/>
    </xf>
    <xf numFmtId="0" fontId="58" fillId="0" borderId="4" applyProtection="0">
      <alignment vertical="center"/>
    </xf>
    <xf numFmtId="0" fontId="58" fillId="0" borderId="3" applyProtection="0">
      <alignment vertical="center"/>
    </xf>
    <xf numFmtId="0" fontId="58" fillId="0" borderId="3" applyProtection="0">
      <alignment vertical="center"/>
    </xf>
    <xf numFmtId="0" fontId="58" fillId="0" borderId="4" applyProtection="0">
      <alignment vertical="center"/>
    </xf>
    <xf numFmtId="0" fontId="58" fillId="0" borderId="4" applyProtection="0">
      <alignment vertical="center"/>
    </xf>
    <xf numFmtId="165" fontId="29" fillId="0" borderId="0" applyAlignment="0">
      <alignment horizontal="right" wrapText="1"/>
    </xf>
    <xf numFmtId="0" fontId="65" fillId="14" borderId="0" applyNumberFormat="0" applyBorder="0" applyAlignment="0" applyProtection="0"/>
    <xf numFmtId="0" fontId="65" fillId="15"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65" fillId="19" borderId="0" applyNumberFormat="0" applyBorder="0" applyAlignment="0" applyProtection="0"/>
    <xf numFmtId="0" fontId="65" fillId="20" borderId="0" applyNumberFormat="0" applyBorder="0" applyAlignment="0" applyProtection="0"/>
    <xf numFmtId="0" fontId="65" fillId="21" borderId="0" applyNumberFormat="0" applyBorder="0" applyAlignment="0" applyProtection="0"/>
    <xf numFmtId="0" fontId="65" fillId="22" borderId="0" applyNumberFormat="0" applyBorder="0" applyAlignment="0" applyProtection="0"/>
    <xf numFmtId="0" fontId="65" fillId="21" borderId="0" applyNumberFormat="0" applyBorder="0" applyAlignment="0" applyProtection="0"/>
    <xf numFmtId="0" fontId="65" fillId="19" borderId="0" applyNumberFormat="0" applyBorder="0" applyAlignment="0" applyProtection="0"/>
    <xf numFmtId="0" fontId="65" fillId="14" borderId="0" applyNumberFormat="0" applyBorder="0" applyAlignment="0" applyProtection="0"/>
    <xf numFmtId="0" fontId="65" fillId="16" borderId="0" applyNumberFormat="0" applyBorder="0" applyAlignment="0" applyProtection="0"/>
    <xf numFmtId="0" fontId="65" fillId="18" borderId="0" applyNumberFormat="0" applyBorder="0" applyAlignment="0" applyProtection="0"/>
    <xf numFmtId="0" fontId="65" fillId="20" borderId="0" applyNumberFormat="0" applyBorder="0" applyAlignment="0" applyProtection="0"/>
    <xf numFmtId="0" fontId="65" fillId="22" borderId="0" applyNumberFormat="0" applyBorder="0" applyAlignment="0" applyProtection="0"/>
    <xf numFmtId="0" fontId="65" fillId="21" borderId="0" applyNumberFormat="0" applyBorder="0" applyAlignment="0" applyProtection="0"/>
    <xf numFmtId="0" fontId="65" fillId="14" borderId="0" applyNumberFormat="0" applyBorder="0" applyAlignment="0" applyProtection="0"/>
    <xf numFmtId="0" fontId="65" fillId="15" borderId="0" applyNumberFormat="0" applyBorder="0" applyAlignment="0" applyProtection="0"/>
    <xf numFmtId="0" fontId="65" fillId="16" borderId="0" applyNumberFormat="0" applyBorder="0" applyAlignment="0" applyProtection="0"/>
    <xf numFmtId="0" fontId="65" fillId="17" borderId="0" applyNumberFormat="0" applyBorder="0" applyAlignment="0" applyProtection="0"/>
    <xf numFmtId="0" fontId="65" fillId="18" borderId="0" applyNumberFormat="0" applyBorder="0" applyAlignment="0" applyProtection="0"/>
    <xf numFmtId="0" fontId="65" fillId="19" borderId="0" applyNumberFormat="0" applyBorder="0" applyAlignment="0" applyProtection="0"/>
    <xf numFmtId="0" fontId="65" fillId="20" borderId="0" applyNumberFormat="0" applyBorder="0" applyAlignment="0" applyProtection="0"/>
    <xf numFmtId="0" fontId="65" fillId="21" borderId="0" applyNumberFormat="0" applyBorder="0" applyAlignment="0" applyProtection="0"/>
    <xf numFmtId="0" fontId="65" fillId="22" borderId="0" applyNumberFormat="0" applyBorder="0" applyAlignment="0" applyProtection="0"/>
    <xf numFmtId="0" fontId="65" fillId="21" borderId="0" applyNumberFormat="0" applyBorder="0" applyAlignment="0" applyProtection="0"/>
    <xf numFmtId="0" fontId="65" fillId="19" borderId="0" applyNumberFormat="0" applyBorder="0" applyAlignment="0" applyProtection="0"/>
    <xf numFmtId="4" fontId="29" fillId="0" borderId="0" applyBorder="0" applyAlignment="0">
      <alignment horizontal="right" wrapText="1"/>
    </xf>
    <xf numFmtId="0" fontId="29" fillId="0" borderId="0">
      <alignment horizontal="right" wrapText="1"/>
    </xf>
    <xf numFmtId="0" fontId="65" fillId="15" borderId="0" applyNumberFormat="0" applyBorder="0" applyAlignment="0" applyProtection="0"/>
    <xf numFmtId="0" fontId="65" fillId="22" borderId="0" applyNumberFormat="0" applyBorder="0" applyAlignment="0" applyProtection="0"/>
    <xf numFmtId="0" fontId="65" fillId="17" borderId="0" applyNumberFormat="0" applyBorder="0" applyAlignment="0" applyProtection="0"/>
    <xf numFmtId="0" fontId="65" fillId="23" borderId="0" applyNumberFormat="0" applyBorder="0" applyAlignment="0" applyProtection="0"/>
    <xf numFmtId="0" fontId="65" fillId="24" borderId="0" applyNumberFormat="0" applyBorder="0" applyAlignment="0" applyProtection="0"/>
    <xf numFmtId="0" fontId="65" fillId="20" borderId="0" applyNumberFormat="0" applyBorder="0" applyAlignment="0" applyProtection="0"/>
    <xf numFmtId="0" fontId="65" fillId="16" borderId="0" applyNumberFormat="0" applyBorder="0" applyAlignment="0" applyProtection="0"/>
    <xf numFmtId="0" fontId="65" fillId="15" borderId="0" applyNumberFormat="0" applyBorder="0" applyAlignment="0" applyProtection="0"/>
    <xf numFmtId="0" fontId="65" fillId="22" borderId="0" applyNumberFormat="0" applyBorder="0" applyAlignment="0" applyProtection="0"/>
    <xf numFmtId="0" fontId="65" fillId="25" borderId="0" applyNumberFormat="0" applyBorder="0" applyAlignment="0" applyProtection="0"/>
    <xf numFmtId="0" fontId="65" fillId="19" borderId="0" applyNumberFormat="0" applyBorder="0" applyAlignment="0" applyProtection="0"/>
    <xf numFmtId="0" fontId="65" fillId="15" borderId="0" applyNumberFormat="0" applyBorder="0" applyAlignment="0" applyProtection="0"/>
    <xf numFmtId="0" fontId="65" fillId="17" borderId="0" applyNumberFormat="0" applyBorder="0" applyAlignment="0" applyProtection="0"/>
    <xf numFmtId="0" fontId="65" fillId="23" borderId="0" applyNumberFormat="0" applyBorder="0" applyAlignment="0" applyProtection="0"/>
    <xf numFmtId="0" fontId="65" fillId="20" borderId="0" applyNumberFormat="0" applyBorder="0" applyAlignment="0" applyProtection="0"/>
    <xf numFmtId="0" fontId="65" fillId="15" borderId="0" applyNumberFormat="0" applyBorder="0" applyAlignment="0" applyProtection="0"/>
    <xf numFmtId="0" fontId="65" fillId="25" borderId="0" applyNumberFormat="0" applyBorder="0" applyAlignment="0" applyProtection="0"/>
    <xf numFmtId="0" fontId="65" fillId="15" borderId="0" applyNumberFormat="0" applyBorder="0" applyAlignment="0" applyProtection="0"/>
    <xf numFmtId="0" fontId="65" fillId="22" borderId="0" applyNumberFormat="0" applyBorder="0" applyAlignment="0" applyProtection="0"/>
    <xf numFmtId="0" fontId="65" fillId="17" borderId="0" applyNumberFormat="0" applyBorder="0" applyAlignment="0" applyProtection="0"/>
    <xf numFmtId="0" fontId="65" fillId="23" borderId="0" applyNumberFormat="0" applyBorder="0" applyAlignment="0" applyProtection="0"/>
    <xf numFmtId="0" fontId="65" fillId="24" borderId="0" applyNumberFormat="0" applyBorder="0" applyAlignment="0" applyProtection="0"/>
    <xf numFmtId="0" fontId="65" fillId="20" borderId="0" applyNumberFormat="0" applyBorder="0" applyAlignment="0" applyProtection="0"/>
    <xf numFmtId="0" fontId="65" fillId="16" borderId="0" applyNumberFormat="0" applyBorder="0" applyAlignment="0" applyProtection="0"/>
    <xf numFmtId="0" fontId="65" fillId="15" borderId="0" applyNumberFormat="0" applyBorder="0" applyAlignment="0" applyProtection="0"/>
    <xf numFmtId="0" fontId="65" fillId="22" borderId="0" applyNumberFormat="0" applyBorder="0" applyAlignment="0" applyProtection="0"/>
    <xf numFmtId="0" fontId="65" fillId="25" borderId="0" applyNumberFormat="0" applyBorder="0" applyAlignment="0" applyProtection="0"/>
    <xf numFmtId="0" fontId="65" fillId="19" borderId="0" applyNumberFormat="0" applyBorder="0" applyAlignment="0" applyProtection="0"/>
    <xf numFmtId="0" fontId="66" fillId="26" borderId="0" applyNumberFormat="0" applyBorder="0" applyAlignment="0" applyProtection="0"/>
    <xf numFmtId="0" fontId="66" fillId="22" borderId="0" applyNumberFormat="0" applyBorder="0" applyAlignment="0" applyProtection="0"/>
    <xf numFmtId="0" fontId="66" fillId="17" borderId="0" applyNumberFormat="0" applyBorder="0" applyAlignment="0" applyProtection="0"/>
    <xf numFmtId="0" fontId="66" fillId="27" borderId="0" applyNumberFormat="0" applyBorder="0" applyAlignment="0" applyProtection="0"/>
    <xf numFmtId="0" fontId="66" fillId="23" borderId="0" applyNumberFormat="0" applyBorder="0" applyAlignment="0" applyProtection="0"/>
    <xf numFmtId="0" fontId="66" fillId="25" borderId="0" applyNumberFormat="0" applyBorder="0" applyAlignment="0" applyProtection="0"/>
    <xf numFmtId="0" fontId="66" fillId="28" borderId="0" applyNumberFormat="0" applyBorder="0" applyAlignment="0" applyProtection="0"/>
    <xf numFmtId="0" fontId="66" fillId="16" borderId="0" applyNumberFormat="0" applyBorder="0" applyAlignment="0" applyProtection="0"/>
    <xf numFmtId="0" fontId="66" fillId="29" borderId="0" applyNumberFormat="0" applyBorder="0" applyAlignment="0" applyProtection="0"/>
    <xf numFmtId="0" fontId="66" fillId="22" borderId="0" applyNumberFormat="0" applyBorder="0" applyAlignment="0" applyProtection="0"/>
    <xf numFmtId="0" fontId="66" fillId="30" borderId="0" applyNumberFormat="0" applyBorder="0" applyAlignment="0" applyProtection="0"/>
    <xf numFmtId="0" fontId="66" fillId="17" borderId="0" applyNumberFormat="0" applyBorder="0" applyAlignment="0" applyProtection="0"/>
    <xf numFmtId="0" fontId="66" fillId="26" borderId="0" applyNumberFormat="0" applyBorder="0" applyAlignment="0" applyProtection="0"/>
    <xf numFmtId="0" fontId="66" fillId="17" borderId="0" applyNumberFormat="0" applyBorder="0" applyAlignment="0" applyProtection="0"/>
    <xf numFmtId="0" fontId="66" fillId="23"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66" fillId="30" borderId="0" applyNumberFormat="0" applyBorder="0" applyAlignment="0" applyProtection="0"/>
    <xf numFmtId="0" fontId="66" fillId="26" borderId="0" applyNumberFormat="0" applyBorder="0" applyAlignment="0" applyProtection="0"/>
    <xf numFmtId="0" fontId="66" fillId="22" borderId="0" applyNumberFormat="0" applyBorder="0" applyAlignment="0" applyProtection="0"/>
    <xf numFmtId="0" fontId="66" fillId="17" borderId="0" applyNumberFormat="0" applyBorder="0" applyAlignment="0" applyProtection="0"/>
    <xf numFmtId="0" fontId="66" fillId="27" borderId="0" applyNumberFormat="0" applyBorder="0" applyAlignment="0" applyProtection="0"/>
    <xf numFmtId="0" fontId="66" fillId="23" borderId="0" applyNumberFormat="0" applyBorder="0" applyAlignment="0" applyProtection="0"/>
    <xf numFmtId="0" fontId="66" fillId="25" borderId="0" applyNumberFormat="0" applyBorder="0" applyAlignment="0" applyProtection="0"/>
    <xf numFmtId="0" fontId="66" fillId="28" borderId="0" applyNumberFormat="0" applyBorder="0" applyAlignment="0" applyProtection="0"/>
    <xf numFmtId="0" fontId="66" fillId="16" borderId="0" applyNumberFormat="0" applyBorder="0" applyAlignment="0" applyProtection="0"/>
    <xf numFmtId="0" fontId="66" fillId="29" borderId="0" applyNumberFormat="0" applyBorder="0" applyAlignment="0" applyProtection="0"/>
    <xf numFmtId="0" fontId="66" fillId="22" borderId="0" applyNumberFormat="0" applyBorder="0" applyAlignment="0" applyProtection="0"/>
    <xf numFmtId="0" fontId="66" fillId="30" borderId="0" applyNumberFormat="0" applyBorder="0" applyAlignment="0" applyProtection="0"/>
    <xf numFmtId="0" fontId="66" fillId="17" borderId="0" applyNumberFormat="0" applyBorder="0" applyAlignment="0" applyProtection="0"/>
    <xf numFmtId="0" fontId="66" fillId="31" borderId="0" applyNumberFormat="0" applyBorder="0" applyAlignment="0" applyProtection="0"/>
    <xf numFmtId="0" fontId="66" fillId="32" borderId="0" applyNumberFormat="0" applyBorder="0" applyAlignment="0" applyProtection="0"/>
    <xf numFmtId="0" fontId="66" fillId="33" borderId="0" applyNumberFormat="0" applyBorder="0" applyAlignment="0" applyProtection="0"/>
    <xf numFmtId="0" fontId="66" fillId="27" borderId="0" applyNumberFormat="0" applyBorder="0" applyAlignment="0" applyProtection="0"/>
    <xf numFmtId="0" fontId="66" fillId="34" borderId="0" applyNumberFormat="0" applyBorder="0" applyAlignment="0" applyProtection="0"/>
    <xf numFmtId="0" fontId="66" fillId="25" borderId="0" applyNumberFormat="0" applyBorder="0" applyAlignment="0" applyProtection="0"/>
    <xf numFmtId="0" fontId="66" fillId="28" borderId="0" applyNumberFormat="0" applyBorder="0" applyAlignment="0" applyProtection="0"/>
    <xf numFmtId="0" fontId="66" fillId="35" borderId="0" applyNumberFormat="0" applyBorder="0" applyAlignment="0" applyProtection="0"/>
    <xf numFmtId="0" fontId="66" fillId="29" borderId="0" applyNumberFormat="0" applyBorder="0" applyAlignment="0" applyProtection="0"/>
    <xf numFmtId="0" fontId="66" fillId="27" borderId="0" applyNumberFormat="0" applyBorder="0" applyAlignment="0" applyProtection="0"/>
    <xf numFmtId="0" fontId="66" fillId="33" borderId="0" applyNumberFormat="0" applyBorder="0" applyAlignment="0" applyProtection="0"/>
    <xf numFmtId="0" fontId="67" fillId="16" borderId="0" applyNumberFormat="0" applyBorder="0" applyAlignment="0" applyProtection="0"/>
    <xf numFmtId="0" fontId="67" fillId="20" borderId="0" applyNumberFormat="0" applyBorder="0" applyAlignment="0" applyProtection="0"/>
    <xf numFmtId="180" fontId="68" fillId="0" borderId="0"/>
    <xf numFmtId="0" fontId="69" fillId="0" borderId="0"/>
    <xf numFmtId="3" fontId="58" fillId="0" borderId="73">
      <alignment horizontal="left" vertical="center"/>
    </xf>
    <xf numFmtId="3" fontId="58" fillId="0" borderId="73">
      <alignment horizontal="left" vertical="center"/>
    </xf>
    <xf numFmtId="0" fontId="70" fillId="36" borderId="74" applyNumberFormat="0" applyAlignment="0" applyProtection="0"/>
    <xf numFmtId="0" fontId="71" fillId="37" borderId="74" applyNumberFormat="0" applyAlignment="0" applyProtection="0"/>
    <xf numFmtId="169" fontId="72" fillId="0" borderId="3" applyNumberFormat="0" applyBorder="0" applyAlignment="0">
      <alignment horizontal="right" vertical="center"/>
      <protection locked="0"/>
    </xf>
    <xf numFmtId="181" fontId="29" fillId="0" borderId="0" applyFont="0" applyFill="0" applyBorder="0">
      <alignment horizontal="right" vertical="center"/>
    </xf>
    <xf numFmtId="0" fontId="73" fillId="0" borderId="75" applyNumberFormat="0" applyFill="0" applyAlignment="0" applyProtection="0"/>
    <xf numFmtId="0" fontId="73" fillId="0" borderId="76" applyNumberFormat="0" applyFill="0" applyAlignment="0" applyProtection="0"/>
    <xf numFmtId="3" fontId="74" fillId="0" borderId="0" applyFont="0" applyFill="0" applyBorder="0" applyAlignment="0" applyProtection="0"/>
    <xf numFmtId="182" fontId="74" fillId="0" borderId="0" applyFont="0" applyFill="0" applyBorder="0" applyAlignment="0" applyProtection="0"/>
    <xf numFmtId="41" fontId="8" fillId="0" borderId="0" applyFont="0" applyFill="0" applyBorder="0" applyAlignment="0" applyProtection="0"/>
    <xf numFmtId="39" fontId="8" fillId="0" borderId="0" applyFont="0" applyFill="0" applyBorder="0" applyAlignment="0" applyProtection="0"/>
    <xf numFmtId="0" fontId="75" fillId="18" borderId="0" applyNumberFormat="0" applyBorder="0" applyAlignment="0" applyProtection="0"/>
    <xf numFmtId="183" fontId="16" fillId="0" borderId="0" applyFont="0" applyFill="0" applyBorder="0" applyAlignment="0" applyProtection="0"/>
    <xf numFmtId="184" fontId="16" fillId="0" borderId="0" applyFont="0" applyFill="0" applyBorder="0" applyAlignment="0" applyProtection="0"/>
    <xf numFmtId="0" fontId="76" fillId="0" borderId="0" applyNumberFormat="0" applyFill="0" applyBorder="0" applyAlignment="0" applyProtection="0"/>
    <xf numFmtId="0" fontId="8" fillId="0" borderId="0"/>
    <xf numFmtId="0" fontId="8" fillId="0" borderId="0"/>
    <xf numFmtId="0" fontId="8" fillId="0" borderId="0"/>
    <xf numFmtId="0" fontId="8" fillId="0" borderId="0"/>
    <xf numFmtId="0" fontId="8" fillId="0" borderId="0"/>
    <xf numFmtId="0" fontId="75" fillId="18" borderId="0" applyNumberFormat="0" applyBorder="0" applyAlignment="0" applyProtection="0"/>
    <xf numFmtId="0" fontId="75" fillId="22" borderId="0" applyNumberFormat="0" applyBorder="0" applyAlignment="0" applyProtection="0"/>
    <xf numFmtId="0" fontId="77" fillId="0" borderId="77" applyNumberFormat="0" applyFill="0" applyAlignment="0" applyProtection="0"/>
    <xf numFmtId="0" fontId="78" fillId="0" borderId="0" applyNumberFormat="0" applyFill="0" applyBorder="0" applyAlignment="0" applyProtection="0"/>
    <xf numFmtId="0" fontId="79" fillId="0" borderId="78" applyNumberFormat="0" applyFill="0" applyAlignment="0" applyProtection="0"/>
    <xf numFmtId="0" fontId="80" fillId="0" borderId="79" applyNumberFormat="0" applyFill="0" applyAlignment="0" applyProtection="0"/>
    <xf numFmtId="0" fontId="81" fillId="0" borderId="0" applyNumberFormat="0" applyFill="0" applyBorder="0" applyAlignment="0" applyProtection="0"/>
    <xf numFmtId="0" fontId="82" fillId="0" borderId="80" applyNumberFormat="0" applyFill="0" applyAlignment="0" applyProtection="0"/>
    <xf numFmtId="0" fontId="83" fillId="0" borderId="81" applyNumberFormat="0" applyFill="0" applyAlignment="0" applyProtection="0"/>
    <xf numFmtId="0" fontId="84" fillId="0" borderId="82" applyNumberFormat="0" applyFill="0" applyAlignment="0" applyProtection="0"/>
    <xf numFmtId="0" fontId="83" fillId="0" borderId="0" applyNumberFormat="0" applyFill="0" applyBorder="0" applyAlignment="0" applyProtection="0"/>
    <xf numFmtId="0" fontId="84" fillId="0" borderId="0" applyNumberFormat="0" applyFill="0" applyBorder="0" applyAlignment="0" applyProtection="0"/>
    <xf numFmtId="0" fontId="85" fillId="0" borderId="0" applyNumberFormat="0" applyFill="0" applyBorder="0" applyAlignment="0" applyProtection="0">
      <alignment vertical="top"/>
      <protection locked="0"/>
    </xf>
    <xf numFmtId="0" fontId="32" fillId="0" borderId="0">
      <alignment horizontal="center" vertical="center" wrapText="1"/>
    </xf>
    <xf numFmtId="0" fontId="86"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6"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85"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42"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7"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88" fillId="0" borderId="0" applyNumberFormat="0" applyFill="0" applyBorder="0" applyAlignment="0" applyProtection="0">
      <alignment vertical="top"/>
      <protection locked="0"/>
    </xf>
    <xf numFmtId="0" fontId="91" fillId="0" borderId="0" applyNumberFormat="0" applyFill="0" applyBorder="0" applyAlignment="0" applyProtection="0">
      <alignment vertical="top"/>
      <protection locked="0"/>
    </xf>
    <xf numFmtId="0" fontId="89" fillId="0" borderId="0" applyNumberFormat="0" applyFill="0" applyBorder="0" applyAlignment="0" applyProtection="0">
      <alignment vertical="top"/>
      <protection locked="0"/>
    </xf>
    <xf numFmtId="0" fontId="90" fillId="0" borderId="0" applyNumberFormat="0" applyFill="0" applyBorder="0" applyAlignment="0" applyProtection="0">
      <alignment vertical="top"/>
      <protection locked="0"/>
    </xf>
    <xf numFmtId="0" fontId="92" fillId="38" borderId="83" applyNumberFormat="0" applyAlignment="0" applyProtection="0"/>
    <xf numFmtId="0" fontId="67" fillId="16" borderId="0" applyNumberFormat="0" applyBorder="0" applyAlignment="0" applyProtection="0"/>
    <xf numFmtId="0" fontId="93" fillId="21" borderId="74" applyNumberFormat="0" applyAlignment="0" applyProtection="0"/>
    <xf numFmtId="0" fontId="93" fillId="24" borderId="74" applyNumberFormat="0" applyAlignment="0" applyProtection="0"/>
    <xf numFmtId="0" fontId="94" fillId="0" borderId="0"/>
    <xf numFmtId="0" fontId="92" fillId="38" borderId="83" applyNumberFormat="0" applyAlignment="0" applyProtection="0"/>
    <xf numFmtId="0" fontId="92" fillId="38" borderId="83" applyNumberFormat="0" applyAlignment="0" applyProtection="0"/>
    <xf numFmtId="0" fontId="95" fillId="0" borderId="84" applyNumberFormat="0" applyFill="0" applyAlignment="0" applyProtection="0"/>
    <xf numFmtId="0" fontId="96" fillId="0" borderId="85" applyNumberFormat="0" applyFill="0" applyAlignment="0" applyProtection="0"/>
    <xf numFmtId="0" fontId="77" fillId="0" borderId="77" applyNumberFormat="0" applyFill="0" applyAlignment="0" applyProtection="0"/>
    <xf numFmtId="0" fontId="79" fillId="0" borderId="78" applyNumberFormat="0" applyFill="0" applyAlignment="0" applyProtection="0"/>
    <xf numFmtId="0" fontId="80" fillId="0" borderId="79" applyNumberFormat="0" applyFill="0" applyAlignment="0" applyProtection="0"/>
    <xf numFmtId="0" fontId="82" fillId="0" borderId="80" applyNumberFormat="0" applyFill="0" applyAlignment="0" applyProtection="0"/>
    <xf numFmtId="0" fontId="83" fillId="0" borderId="81" applyNumberFormat="0" applyFill="0" applyAlignment="0" applyProtection="0"/>
    <xf numFmtId="0" fontId="84" fillId="0" borderId="82" applyNumberFormat="0" applyFill="0" applyAlignment="0" applyProtection="0"/>
    <xf numFmtId="0" fontId="83" fillId="0" borderId="0" applyNumberFormat="0" applyFill="0" applyBorder="0" applyAlignment="0" applyProtection="0"/>
    <xf numFmtId="0" fontId="84" fillId="0" borderId="0" applyNumberFormat="0" applyFill="0" applyBorder="0" applyAlignment="0" applyProtection="0"/>
    <xf numFmtId="0" fontId="97" fillId="0" borderId="0">
      <alignment horizontal="left"/>
    </xf>
    <xf numFmtId="0" fontId="98" fillId="0" borderId="0" applyNumberFormat="0" applyFill="0" applyBorder="0" applyAlignment="0" applyProtection="0"/>
    <xf numFmtId="0" fontId="99" fillId="0" borderId="0" applyNumberFormat="0" applyFill="0" applyBorder="0" applyAlignment="0" applyProtection="0"/>
    <xf numFmtId="0" fontId="100" fillId="24" borderId="0" applyNumberFormat="0" applyBorder="0" applyAlignment="0" applyProtection="0"/>
    <xf numFmtId="0" fontId="101" fillId="24" borderId="0" applyNumberFormat="0" applyBorder="0" applyAlignment="0" applyProtection="0"/>
    <xf numFmtId="0" fontId="100" fillId="24" borderId="0" applyNumberFormat="0" applyBorder="0" applyAlignment="0" applyProtection="0"/>
    <xf numFmtId="0" fontId="100" fillId="24" borderId="0" applyNumberFormat="0" applyBorder="0" applyAlignment="0" applyProtection="0"/>
    <xf numFmtId="0" fontId="101" fillId="24" borderId="0" applyNumberFormat="0" applyBorder="0" applyAlignment="0" applyProtection="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185" fontId="102" fillId="0" borderId="0" applyBorder="0" applyProtection="0"/>
    <xf numFmtId="0" fontId="8" fillId="0" borderId="0"/>
    <xf numFmtId="0" fontId="8" fillId="0" borderId="0"/>
    <xf numFmtId="0" fontId="21" fillId="0" borderId="0"/>
    <xf numFmtId="0" fontId="65" fillId="0" borderId="0"/>
    <xf numFmtId="0" fontId="102" fillId="0" borderId="0" applyNumberFormat="0" applyBorder="0" applyProtection="0"/>
    <xf numFmtId="0" fontId="65" fillId="0" borderId="0"/>
    <xf numFmtId="0" fontId="8" fillId="0" borderId="0"/>
    <xf numFmtId="0" fontId="8" fillId="0" borderId="0"/>
    <xf numFmtId="0" fontId="8" fillId="0" borderId="0"/>
    <xf numFmtId="0" fontId="8" fillId="0" borderId="0"/>
    <xf numFmtId="0" fontId="8" fillId="0" borderId="0"/>
    <xf numFmtId="0" fontId="8" fillId="0" borderId="0"/>
    <xf numFmtId="0" fontId="61" fillId="0" borderId="0"/>
    <xf numFmtId="0" fontId="61" fillId="0" borderId="0"/>
    <xf numFmtId="0" fontId="61" fillId="0" borderId="0"/>
    <xf numFmtId="0" fontId="61" fillId="0" borderId="0"/>
    <xf numFmtId="0" fontId="61" fillId="0" borderId="0"/>
    <xf numFmtId="0" fontId="8" fillId="0" borderId="0"/>
    <xf numFmtId="0" fontId="8"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4" fillId="0" borderId="0"/>
    <xf numFmtId="0" fontId="8"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61" fillId="0" borderId="0"/>
    <xf numFmtId="0" fontId="8" fillId="0" borderId="0"/>
    <xf numFmtId="0" fontId="61" fillId="0" borderId="0"/>
    <xf numFmtId="0" fontId="61" fillId="0" borderId="0"/>
    <xf numFmtId="0" fontId="61" fillId="0" borderId="0"/>
    <xf numFmtId="0" fontId="61" fillId="0" borderId="0"/>
    <xf numFmtId="0" fontId="61" fillId="0" borderId="0"/>
    <xf numFmtId="0" fontId="8" fillId="0" borderId="0"/>
    <xf numFmtId="0" fontId="8" fillId="0" borderId="0"/>
    <xf numFmtId="0" fontId="8" fillId="0" borderId="0"/>
    <xf numFmtId="0" fontId="3" fillId="0" borderId="0" applyProtection="0"/>
    <xf numFmtId="0" fontId="8" fillId="0" borderId="0"/>
    <xf numFmtId="0" fontId="8" fillId="0" borderId="0"/>
    <xf numFmtId="0" fontId="3" fillId="0" borderId="0" applyProtection="0"/>
    <xf numFmtId="0" fontId="8" fillId="0" borderId="0"/>
    <xf numFmtId="0" fontId="8"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applyAlignment="0">
      <alignment vertical="top" wrapText="1"/>
      <protection locked="0"/>
    </xf>
    <xf numFmtId="0" fontId="4" fillId="0" borderId="0"/>
    <xf numFmtId="0" fontId="4" fillId="0" borderId="0"/>
    <xf numFmtId="0" fontId="8" fillId="0" borderId="0"/>
    <xf numFmtId="0" fontId="8" fillId="0" borderId="0"/>
    <xf numFmtId="0" fontId="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8" fillId="19" borderId="86" applyNumberFormat="0" applyFont="0" applyAlignment="0" applyProtection="0"/>
    <xf numFmtId="0" fontId="8" fillId="19" borderId="86" applyNumberFormat="0" applyFont="0" applyAlignment="0" applyProtection="0"/>
    <xf numFmtId="0" fontId="8" fillId="19" borderId="86" applyNumberFormat="0" applyFont="0" applyAlignment="0" applyProtection="0"/>
    <xf numFmtId="0" fontId="8" fillId="19" borderId="86" applyNumberFormat="0" applyFont="0" applyAlignment="0" applyProtection="0"/>
    <xf numFmtId="0" fontId="8" fillId="19" borderId="86" applyNumberFormat="0" applyFont="0" applyAlignment="0" applyProtection="0"/>
    <xf numFmtId="0" fontId="8" fillId="19" borderId="86" applyNumberFormat="0" applyFont="0" applyAlignment="0" applyProtection="0"/>
    <xf numFmtId="0" fontId="4" fillId="19" borderId="86" applyNumberFormat="0" applyFont="0" applyAlignment="0" applyProtection="0"/>
    <xf numFmtId="186" fontId="16" fillId="0" borderId="0" applyFont="0" applyFill="0" applyBorder="0" applyAlignment="0" applyProtection="0"/>
    <xf numFmtId="187" fontId="16" fillId="0" borderId="0" applyFont="0" applyFill="0" applyBorder="0" applyAlignment="0" applyProtection="0"/>
    <xf numFmtId="0" fontId="72" fillId="0" borderId="26" applyNumberFormat="0" applyFont="0" applyBorder="0" applyAlignment="0">
      <alignment horizontal="left" vertical="center"/>
    </xf>
    <xf numFmtId="0" fontId="72" fillId="0" borderId="26" applyNumberFormat="0" applyFont="0" applyBorder="0" applyAlignment="0">
      <alignment vertical="center"/>
    </xf>
    <xf numFmtId="0" fontId="72" fillId="0" borderId="26" applyNumberFormat="0" applyBorder="0" applyAlignment="0">
      <alignment horizontal="left" vertical="center"/>
    </xf>
    <xf numFmtId="0" fontId="103" fillId="36" borderId="87" applyNumberFormat="0" applyAlignment="0" applyProtection="0"/>
    <xf numFmtId="0" fontId="103" fillId="37" borderId="87" applyNumberFormat="0" applyAlignment="0" applyProtection="0"/>
    <xf numFmtId="188" fontId="43" fillId="0" borderId="0">
      <alignment horizontal="center" vertical="center"/>
    </xf>
    <xf numFmtId="188" fontId="3" fillId="0" borderId="0">
      <alignment horizontal="center" vertical="center"/>
    </xf>
    <xf numFmtId="188" fontId="3" fillId="0" borderId="0">
      <alignment horizontal="center" vertical="center"/>
    </xf>
    <xf numFmtId="0" fontId="8" fillId="19" borderId="86" applyNumberFormat="0" applyFont="0" applyAlignment="0" applyProtection="0"/>
    <xf numFmtId="0" fontId="8" fillId="19" borderId="86" applyNumberFormat="0" applyFont="0" applyAlignment="0" applyProtection="0"/>
    <xf numFmtId="0" fontId="4" fillId="19" borderId="86" applyNumberFormat="0" applyFont="0" applyAlignment="0" applyProtection="0"/>
    <xf numFmtId="0" fontId="95" fillId="0" borderId="84" applyNumberFormat="0" applyFill="0" applyAlignment="0" applyProtection="0"/>
    <xf numFmtId="9" fontId="4" fillId="0" borderId="0" applyFont="0" applyFill="0" applyBorder="0" applyAlignment="0" applyProtection="0"/>
    <xf numFmtId="9" fontId="4"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3"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95" fillId="0" borderId="84" applyNumberFormat="0" applyFill="0" applyAlignment="0" applyProtection="0"/>
    <xf numFmtId="0" fontId="96" fillId="0" borderId="85" applyNumberFormat="0" applyFill="0" applyAlignment="0" applyProtection="0"/>
    <xf numFmtId="0" fontId="104" fillId="0" borderId="0"/>
    <xf numFmtId="0" fontId="73" fillId="0" borderId="75" applyNumberFormat="0" applyFill="0" applyAlignment="0" applyProtection="0"/>
    <xf numFmtId="0" fontId="75" fillId="18" borderId="0" applyNumberFormat="0" applyBorder="0" applyAlignment="0" applyProtection="0"/>
    <xf numFmtId="0" fontId="75" fillId="22" borderId="0" applyNumberFormat="0" applyBorder="0" applyAlignment="0" applyProtection="0"/>
    <xf numFmtId="0" fontId="29" fillId="0" borderId="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1" fillId="0" borderId="0"/>
    <xf numFmtId="0" fontId="8" fillId="0" borderId="0"/>
    <xf numFmtId="0" fontId="8" fillId="0" borderId="0"/>
    <xf numFmtId="0" fontId="8" fillId="0" borderId="0"/>
    <xf numFmtId="0" fontId="8" fillId="0" borderId="0"/>
    <xf numFmtId="0" fontId="7" fillId="0" borderId="0"/>
    <xf numFmtId="0" fontId="3" fillId="0" borderId="0" applyProtection="0"/>
    <xf numFmtId="49" fontId="29" fillId="0" borderId="0" applyFill="0" applyBorder="0" applyProtection="0"/>
    <xf numFmtId="0" fontId="96" fillId="0" borderId="0" applyNumberFormat="0" applyFill="0" applyBorder="0" applyAlignment="0" applyProtection="0"/>
    <xf numFmtId="0" fontId="96" fillId="0" borderId="0" applyNumberFormat="0" applyFill="0" applyBorder="0" applyAlignment="0" applyProtection="0"/>
    <xf numFmtId="0" fontId="98" fillId="0" borderId="0" applyNumberFormat="0" applyFill="0" applyBorder="0" applyAlignment="0" applyProtection="0"/>
    <xf numFmtId="0" fontId="99" fillId="0" borderId="0" applyNumberFormat="0" applyFill="0" applyBorder="0" applyAlignment="0" applyProtection="0"/>
    <xf numFmtId="0" fontId="105" fillId="0" borderId="38">
      <alignment horizontal="center" wrapText="1"/>
    </xf>
    <xf numFmtId="0" fontId="106" fillId="0" borderId="36">
      <alignment horizontal="center" wrapText="1"/>
    </xf>
    <xf numFmtId="0" fontId="98" fillId="0" borderId="0" applyNumberFormat="0" applyFill="0" applyBorder="0" applyAlignment="0" applyProtection="0"/>
    <xf numFmtId="0" fontId="74" fillId="0" borderId="55" applyNumberFormat="0" applyFont="0" applyFill="0" applyAlignment="0" applyProtection="0"/>
    <xf numFmtId="0" fontId="73" fillId="0" borderId="76" applyNumberFormat="0" applyFill="0" applyAlignment="0" applyProtection="0"/>
    <xf numFmtId="0" fontId="93" fillId="21" borderId="74" applyNumberFormat="0" applyAlignment="0" applyProtection="0"/>
    <xf numFmtId="0" fontId="93" fillId="24" borderId="74" applyNumberFormat="0" applyAlignment="0" applyProtection="0"/>
    <xf numFmtId="0" fontId="70" fillId="36" borderId="74" applyNumberFormat="0" applyAlignment="0" applyProtection="0"/>
    <xf numFmtId="0" fontId="71" fillId="37" borderId="74" applyNumberFormat="0" applyAlignment="0" applyProtection="0"/>
    <xf numFmtId="0" fontId="103" fillId="36" borderId="87" applyNumberFormat="0" applyAlignment="0" applyProtection="0"/>
    <xf numFmtId="0" fontId="103" fillId="37" borderId="87" applyNumberFormat="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16" fillId="0" borderId="0" applyFont="0" applyFill="0" applyBorder="0" applyAlignment="0" applyProtection="0"/>
    <xf numFmtId="0" fontId="96" fillId="0" borderId="0" applyNumberFormat="0" applyFill="0" applyBorder="0" applyAlignment="0" applyProtection="0"/>
    <xf numFmtId="0" fontId="107" fillId="0" borderId="26" applyNumberFormat="0" applyFont="0" applyBorder="0" applyAlignment="0">
      <alignment horizontal="left" vertical="center"/>
    </xf>
    <xf numFmtId="0" fontId="67" fillId="16" borderId="0" applyNumberFormat="0" applyBorder="0" applyAlignment="0" applyProtection="0"/>
    <xf numFmtId="0" fontId="66" fillId="31" borderId="0" applyNumberFormat="0" applyBorder="0" applyAlignment="0" applyProtection="0"/>
    <xf numFmtId="0" fontId="66" fillId="32" borderId="0" applyNumberFormat="0" applyBorder="0" applyAlignment="0" applyProtection="0"/>
    <xf numFmtId="0" fontId="66" fillId="33" borderId="0" applyNumberFormat="0" applyBorder="0" applyAlignment="0" applyProtection="0"/>
    <xf numFmtId="0" fontId="66" fillId="27" borderId="0" applyNumberFormat="0" applyBorder="0" applyAlignment="0" applyProtection="0"/>
    <xf numFmtId="0" fontId="66" fillId="34" borderId="0" applyNumberFormat="0" applyBorder="0" applyAlignment="0" applyProtection="0"/>
    <xf numFmtId="0" fontId="66" fillId="25" borderId="0" applyNumberFormat="0" applyBorder="0" applyAlignment="0" applyProtection="0"/>
    <xf numFmtId="0" fontId="66" fillId="28" borderId="0" applyNumberFormat="0" applyBorder="0" applyAlignment="0" applyProtection="0"/>
    <xf numFmtId="0" fontId="66" fillId="35" borderId="0" applyNumberFormat="0" applyBorder="0" applyAlignment="0" applyProtection="0"/>
    <xf numFmtId="0" fontId="66" fillId="29" borderId="0" applyNumberFormat="0" applyBorder="0" applyAlignment="0" applyProtection="0"/>
    <xf numFmtId="0" fontId="66" fillId="27" borderId="0" applyNumberFormat="0" applyBorder="0" applyAlignment="0" applyProtection="0"/>
    <xf numFmtId="0" fontId="66" fillId="33" borderId="0" applyNumberFormat="0" applyBorder="0" applyAlignment="0" applyProtection="0"/>
    <xf numFmtId="0" fontId="66" fillId="31" borderId="0" applyNumberFormat="0" applyBorder="0" applyAlignment="0" applyProtection="0"/>
    <xf numFmtId="0" fontId="66" fillId="33" borderId="0" applyNumberFormat="0" applyBorder="0" applyAlignment="0" applyProtection="0"/>
    <xf numFmtId="0" fontId="66" fillId="34" borderId="0" applyNumberFormat="0" applyBorder="0" applyAlignment="0" applyProtection="0"/>
    <xf numFmtId="0" fontId="66" fillId="28" borderId="0" applyNumberFormat="0" applyBorder="0" applyAlignment="0" applyProtection="0"/>
    <xf numFmtId="0" fontId="66" fillId="29" borderId="0" applyNumberFormat="0" applyBorder="0" applyAlignment="0" applyProtection="0"/>
    <xf numFmtId="0" fontId="66" fillId="27" borderId="0" applyNumberFormat="0" applyBorder="0" applyAlignment="0" applyProtection="0"/>
    <xf numFmtId="41" fontId="16" fillId="0" borderId="0" applyFont="0" applyFill="0" applyBorder="0" applyAlignment="0" applyProtection="0"/>
    <xf numFmtId="0" fontId="61" fillId="0" borderId="0"/>
    <xf numFmtId="43" fontId="108" fillId="0" borderId="0" applyFont="0" applyFill="0" applyBorder="0" applyAlignment="0" applyProtection="0"/>
    <xf numFmtId="38" fontId="109" fillId="0" borderId="0" applyFont="0" applyFill="0" applyBorder="0" applyAlignment="0" applyProtection="0"/>
    <xf numFmtId="0" fontId="110" fillId="0" borderId="0"/>
  </cellStyleXfs>
  <cellXfs count="323">
    <xf numFmtId="0" fontId="0" fillId="0" borderId="0" xfId="0"/>
    <xf numFmtId="0" fontId="28" fillId="0" borderId="0" xfId="79" applyFont="1"/>
    <xf numFmtId="0" fontId="4" fillId="0" borderId="0" xfId="79"/>
    <xf numFmtId="0" fontId="4" fillId="0" borderId="0" xfId="79" applyBorder="1"/>
    <xf numFmtId="0" fontId="4" fillId="0" borderId="0" xfId="79" applyAlignment="1"/>
    <xf numFmtId="0" fontId="31" fillId="0" borderId="0" xfId="79" applyFont="1"/>
    <xf numFmtId="4" fontId="4" fillId="0" borderId="0" xfId="79" applyNumberFormat="1"/>
    <xf numFmtId="0" fontId="4" fillId="0" borderId="0" xfId="79" applyAlignment="1">
      <alignment vertical="top"/>
    </xf>
    <xf numFmtId="0" fontId="4" fillId="0" borderId="3" xfId="79" applyBorder="1" applyAlignment="1">
      <alignment vertical="center"/>
    </xf>
    <xf numFmtId="49" fontId="4" fillId="0" borderId="25" xfId="79" applyNumberFormat="1" applyBorder="1" applyAlignment="1">
      <alignment vertical="center"/>
    </xf>
    <xf numFmtId="49" fontId="4" fillId="0" borderId="0" xfId="79" applyNumberFormat="1" applyAlignment="1">
      <alignment vertical="top"/>
    </xf>
    <xf numFmtId="49" fontId="4" fillId="0" borderId="0" xfId="79" applyNumberFormat="1" applyAlignment="1">
      <alignment vertical="top" wrapText="1"/>
    </xf>
    <xf numFmtId="0" fontId="4" fillId="0" borderId="0" xfId="79" applyAlignment="1">
      <alignment horizontal="center" vertical="top"/>
    </xf>
    <xf numFmtId="0" fontId="4" fillId="0" borderId="0" xfId="79" applyAlignment="1">
      <alignment vertical="top" wrapText="1"/>
    </xf>
    <xf numFmtId="0" fontId="35" fillId="0" borderId="34" xfId="79" applyFont="1" applyBorder="1" applyAlignment="1">
      <alignment horizontal="centerContinuous" vertical="top"/>
    </xf>
    <xf numFmtId="0" fontId="8" fillId="0" borderId="34" xfId="79" applyFont="1" applyBorder="1" applyAlignment="1">
      <alignment horizontal="centerContinuous"/>
    </xf>
    <xf numFmtId="0" fontId="36" fillId="7" borderId="8" xfId="79" applyFont="1" applyFill="1" applyBorder="1" applyAlignment="1">
      <alignment horizontal="left"/>
    </xf>
    <xf numFmtId="0" fontId="37" fillId="7" borderId="42" xfId="79" applyFont="1" applyFill="1" applyBorder="1" applyAlignment="1">
      <alignment horizontal="centerContinuous"/>
    </xf>
    <xf numFmtId="0" fontId="38" fillId="7" borderId="9" xfId="79" applyFont="1" applyFill="1" applyBorder="1" applyAlignment="1">
      <alignment horizontal="left"/>
    </xf>
    <xf numFmtId="0" fontId="37" fillId="0" borderId="12" xfId="79" applyFont="1" applyBorder="1"/>
    <xf numFmtId="49" fontId="37" fillId="0" borderId="13" xfId="79" applyNumberFormat="1" applyFont="1" applyBorder="1" applyAlignment="1">
      <alignment horizontal="left"/>
    </xf>
    <xf numFmtId="0" fontId="8" fillId="0" borderId="24" xfId="79" applyFont="1" applyBorder="1"/>
    <xf numFmtId="0" fontId="37" fillId="0" borderId="27" xfId="79" applyFont="1" applyBorder="1"/>
    <xf numFmtId="0" fontId="37" fillId="0" borderId="25" xfId="79" applyFont="1" applyBorder="1"/>
    <xf numFmtId="0" fontId="37" fillId="0" borderId="3" xfId="79" applyFont="1" applyBorder="1"/>
    <xf numFmtId="0" fontId="37" fillId="0" borderId="15" xfId="79" applyFont="1" applyBorder="1" applyAlignment="1">
      <alignment horizontal="left"/>
    </xf>
    <xf numFmtId="0" fontId="36" fillId="0" borderId="24" xfId="79" applyFont="1" applyBorder="1"/>
    <xf numFmtId="49" fontId="37" fillId="0" borderId="15" xfId="79" applyNumberFormat="1" applyFont="1" applyBorder="1" applyAlignment="1">
      <alignment horizontal="left"/>
    </xf>
    <xf numFmtId="49" fontId="36" fillId="7" borderId="24" xfId="79" applyNumberFormat="1" applyFont="1" applyFill="1" applyBorder="1"/>
    <xf numFmtId="49" fontId="8" fillId="7" borderId="27" xfId="79" applyNumberFormat="1" applyFont="1" applyFill="1" applyBorder="1"/>
    <xf numFmtId="0" fontId="36" fillId="7" borderId="25" xfId="79" applyFont="1" applyFill="1" applyBorder="1"/>
    <xf numFmtId="0" fontId="8" fillId="7" borderId="25" xfId="79" applyFont="1" applyFill="1" applyBorder="1"/>
    <xf numFmtId="0" fontId="8" fillId="7" borderId="27" xfId="79" applyFont="1" applyFill="1" applyBorder="1"/>
    <xf numFmtId="0" fontId="37" fillId="0" borderId="3" xfId="79" applyFont="1" applyFill="1" applyBorder="1"/>
    <xf numFmtId="3" fontId="37" fillId="0" borderId="15" xfId="79" applyNumberFormat="1" applyFont="1" applyBorder="1" applyAlignment="1">
      <alignment horizontal="left"/>
    </xf>
    <xf numFmtId="0" fontId="4" fillId="0" borderId="0" xfId="79" applyFill="1"/>
    <xf numFmtId="49" fontId="36" fillId="7" borderId="6" xfId="79" applyNumberFormat="1" applyFont="1" applyFill="1" applyBorder="1"/>
    <xf numFmtId="49" fontId="8" fillId="7" borderId="43" xfId="79" applyNumberFormat="1" applyFont="1" applyFill="1" applyBorder="1"/>
    <xf numFmtId="0" fontId="36" fillId="7" borderId="0" xfId="79" applyFont="1" applyFill="1" applyBorder="1"/>
    <xf numFmtId="0" fontId="8" fillId="7" borderId="0" xfId="79" applyFont="1" applyFill="1" applyBorder="1"/>
    <xf numFmtId="49" fontId="37" fillId="0" borderId="3" xfId="79" applyNumberFormat="1" applyFont="1" applyBorder="1" applyAlignment="1">
      <alignment horizontal="left"/>
    </xf>
    <xf numFmtId="0" fontId="37" fillId="0" borderId="14" xfId="79" applyFont="1" applyBorder="1"/>
    <xf numFmtId="0" fontId="37" fillId="0" borderId="3" xfId="79" applyNumberFormat="1" applyFont="1" applyBorder="1"/>
    <xf numFmtId="0" fontId="37" fillId="0" borderId="28" xfId="79" applyNumberFormat="1" applyFont="1" applyBorder="1" applyAlignment="1">
      <alignment horizontal="left"/>
    </xf>
    <xf numFmtId="0" fontId="4" fillId="0" borderId="0" xfId="79" applyNumberFormat="1" applyBorder="1"/>
    <xf numFmtId="0" fontId="4" fillId="0" borderId="0" xfId="79" applyNumberFormat="1"/>
    <xf numFmtId="0" fontId="37" fillId="0" borderId="28" xfId="79" applyFont="1" applyBorder="1" applyAlignment="1">
      <alignment horizontal="left"/>
    </xf>
    <xf numFmtId="0" fontId="37" fillId="0" borderId="3" xfId="79" applyFont="1" applyFill="1" applyBorder="1" applyAlignment="1"/>
    <xf numFmtId="0" fontId="37" fillId="0" borderId="28" xfId="79" applyFont="1" applyFill="1" applyBorder="1" applyAlignment="1"/>
    <xf numFmtId="0" fontId="4" fillId="0" borderId="0" xfId="79" applyFont="1" applyFill="1" applyBorder="1" applyAlignment="1"/>
    <xf numFmtId="0" fontId="37" fillId="0" borderId="3" xfId="79" applyFont="1" applyBorder="1" applyAlignment="1"/>
    <xf numFmtId="0" fontId="37" fillId="0" borderId="28" xfId="79" applyFont="1" applyBorder="1" applyAlignment="1"/>
    <xf numFmtId="3" fontId="4" fillId="0" borderId="0" xfId="79" applyNumberFormat="1"/>
    <xf numFmtId="0" fontId="37" fillId="0" borderId="24" xfId="79" applyFont="1" applyBorder="1"/>
    <xf numFmtId="0" fontId="37" fillId="0" borderId="12" xfId="79" applyFont="1" applyBorder="1" applyAlignment="1">
      <alignment horizontal="left"/>
    </xf>
    <xf numFmtId="0" fontId="37" fillId="0" borderId="22" xfId="79" applyFont="1" applyBorder="1" applyAlignment="1">
      <alignment horizontal="left"/>
    </xf>
    <xf numFmtId="0" fontId="35" fillId="0" borderId="44" xfId="79" applyFont="1" applyBorder="1" applyAlignment="1">
      <alignment horizontal="centerContinuous" vertical="center"/>
    </xf>
    <xf numFmtId="0" fontId="39" fillId="0" borderId="45" xfId="79" applyFont="1" applyBorder="1" applyAlignment="1">
      <alignment horizontal="centerContinuous" vertical="center"/>
    </xf>
    <xf numFmtId="0" fontId="8" fillId="0" borderId="45" xfId="79" applyFont="1" applyBorder="1" applyAlignment="1">
      <alignment horizontal="centerContinuous" vertical="center"/>
    </xf>
    <xf numFmtId="0" fontId="8" fillId="0" borderId="46" xfId="79" applyFont="1" applyBorder="1" applyAlignment="1">
      <alignment horizontal="centerContinuous" vertical="center"/>
    </xf>
    <xf numFmtId="0" fontId="36" fillId="7" borderId="30" xfId="79" applyFont="1" applyFill="1" applyBorder="1" applyAlignment="1">
      <alignment horizontal="left"/>
    </xf>
    <xf numFmtId="0" fontId="8" fillId="7" borderId="31" xfId="79" applyFont="1" applyFill="1" applyBorder="1" applyAlignment="1">
      <alignment horizontal="left"/>
    </xf>
    <xf numFmtId="0" fontId="8" fillId="7" borderId="32" xfId="79" applyFont="1" applyFill="1" applyBorder="1" applyAlignment="1">
      <alignment horizontal="centerContinuous"/>
    </xf>
    <xf numFmtId="0" fontId="36" fillId="7" borderId="31" xfId="79" applyFont="1" applyFill="1" applyBorder="1" applyAlignment="1">
      <alignment horizontal="centerContinuous"/>
    </xf>
    <xf numFmtId="0" fontId="8" fillId="7" borderId="31" xfId="79" applyFont="1" applyFill="1" applyBorder="1" applyAlignment="1">
      <alignment horizontal="centerContinuous"/>
    </xf>
    <xf numFmtId="0" fontId="8" fillId="0" borderId="1" xfId="79" applyFont="1" applyBorder="1"/>
    <xf numFmtId="0" fontId="8" fillId="0" borderId="21" xfId="79" applyFont="1" applyBorder="1"/>
    <xf numFmtId="3" fontId="8" fillId="0" borderId="13" xfId="79" applyNumberFormat="1" applyFont="1" applyBorder="1"/>
    <xf numFmtId="0" fontId="8" fillId="0" borderId="8" xfId="79" applyFont="1" applyBorder="1"/>
    <xf numFmtId="3" fontId="8" fillId="0" borderId="9" xfId="79" applyNumberFormat="1" applyFont="1" applyBorder="1"/>
    <xf numFmtId="0" fontId="8" fillId="0" borderId="42" xfId="79" applyFont="1" applyBorder="1"/>
    <xf numFmtId="3" fontId="8" fillId="0" borderId="25" xfId="79" applyNumberFormat="1" applyFont="1" applyBorder="1"/>
    <xf numFmtId="0" fontId="8" fillId="0" borderId="27" xfId="79" applyFont="1" applyBorder="1"/>
    <xf numFmtId="0" fontId="8" fillId="0" borderId="11" xfId="79" applyFont="1" applyBorder="1"/>
    <xf numFmtId="0" fontId="8" fillId="0" borderId="21" xfId="79" applyFont="1" applyBorder="1" applyAlignment="1">
      <alignment shrinkToFit="1"/>
    </xf>
    <xf numFmtId="0" fontId="8" fillId="0" borderId="20" xfId="79" applyFont="1" applyBorder="1"/>
    <xf numFmtId="0" fontId="8" fillId="0" borderId="6" xfId="79" applyFont="1" applyBorder="1"/>
    <xf numFmtId="0" fontId="8" fillId="0" borderId="0" xfId="79" applyFont="1" applyBorder="1"/>
    <xf numFmtId="3" fontId="8" fillId="0" borderId="41" xfId="79" applyNumberFormat="1" applyFont="1" applyBorder="1"/>
    <xf numFmtId="0" fontId="8" fillId="0" borderId="47" xfId="79" applyFont="1" applyBorder="1"/>
    <xf numFmtId="3" fontId="8" fillId="0" borderId="49" xfId="79" applyNumberFormat="1" applyFont="1" applyBorder="1"/>
    <xf numFmtId="0" fontId="8" fillId="0" borderId="48" xfId="79" applyFont="1" applyBorder="1"/>
    <xf numFmtId="0" fontId="36" fillId="7" borderId="8" xfId="79" applyFont="1" applyFill="1" applyBorder="1"/>
    <xf numFmtId="0" fontId="36" fillId="7" borderId="9" xfId="79" applyFont="1" applyFill="1" applyBorder="1"/>
    <xf numFmtId="0" fontId="36" fillId="7" borderId="42" xfId="79" applyFont="1" applyFill="1" applyBorder="1"/>
    <xf numFmtId="0" fontId="36" fillId="7" borderId="40" xfId="79" applyFont="1" applyFill="1" applyBorder="1"/>
    <xf numFmtId="0" fontId="36" fillId="7" borderId="10" xfId="79" applyFont="1" applyFill="1" applyBorder="1"/>
    <xf numFmtId="0" fontId="8" fillId="0" borderId="43" xfId="79" applyFont="1" applyBorder="1"/>
    <xf numFmtId="0" fontId="8" fillId="0" borderId="0" xfId="79" applyFont="1"/>
    <xf numFmtId="0" fontId="8" fillId="0" borderId="36" xfId="79" applyFont="1" applyBorder="1"/>
    <xf numFmtId="0" fontId="8" fillId="0" borderId="7" xfId="79" applyFont="1" applyBorder="1"/>
    <xf numFmtId="0" fontId="8" fillId="0" borderId="0" xfId="79" applyFont="1" applyBorder="1" applyAlignment="1">
      <alignment horizontal="right"/>
    </xf>
    <xf numFmtId="175" fontId="8" fillId="0" borderId="0" xfId="79" applyNumberFormat="1" applyFont="1" applyBorder="1"/>
    <xf numFmtId="0" fontId="8" fillId="0" borderId="0" xfId="79" applyFont="1" applyFill="1" applyBorder="1"/>
    <xf numFmtId="0" fontId="8" fillId="0" borderId="50" xfId="79" applyFont="1" applyBorder="1"/>
    <xf numFmtId="0" fontId="8" fillId="0" borderId="29" xfId="79" applyFont="1" applyBorder="1"/>
    <xf numFmtId="0" fontId="8" fillId="0" borderId="23" xfId="79" applyFont="1" applyBorder="1"/>
    <xf numFmtId="0" fontId="8" fillId="0" borderId="19" xfId="79" applyFont="1" applyBorder="1"/>
    <xf numFmtId="176" fontId="8" fillId="0" borderId="37" xfId="79" applyNumberFormat="1" applyFont="1" applyBorder="1" applyAlignment="1">
      <alignment horizontal="right"/>
    </xf>
    <xf numFmtId="0" fontId="8" fillId="0" borderId="37" xfId="79" applyFont="1" applyBorder="1"/>
    <xf numFmtId="0" fontId="8" fillId="0" borderId="25" xfId="79" applyFont="1" applyBorder="1"/>
    <xf numFmtId="176" fontId="8" fillId="0" borderId="27" xfId="79" applyNumberFormat="1" applyFont="1" applyBorder="1" applyAlignment="1">
      <alignment horizontal="right"/>
    </xf>
    <xf numFmtId="0" fontId="39" fillId="7" borderId="47" xfId="79" applyFont="1" applyFill="1" applyBorder="1"/>
    <xf numFmtId="0" fontId="39" fillId="7" borderId="49" xfId="79" applyFont="1" applyFill="1" applyBorder="1"/>
    <xf numFmtId="0" fontId="39" fillId="7" borderId="48" xfId="79" applyFont="1" applyFill="1" applyBorder="1"/>
    <xf numFmtId="0" fontId="4" fillId="0" borderId="0" xfId="79" applyAlignment="1">
      <alignment vertical="justify"/>
    </xf>
    <xf numFmtId="0" fontId="36" fillId="0" borderId="55" xfId="1420" applyFont="1" applyBorder="1"/>
    <xf numFmtId="0" fontId="8" fillId="0" borderId="55" xfId="1420" applyFont="1" applyBorder="1"/>
    <xf numFmtId="0" fontId="8" fillId="0" borderId="55" xfId="1420" applyFont="1" applyBorder="1" applyAlignment="1">
      <alignment horizontal="right"/>
    </xf>
    <xf numFmtId="0" fontId="8" fillId="0" borderId="56" xfId="1420" applyFont="1" applyBorder="1"/>
    <xf numFmtId="0" fontId="37" fillId="0" borderId="55" xfId="1420" applyNumberFormat="1" applyFont="1" applyBorder="1" applyAlignment="1">
      <alignment horizontal="left" vertical="center"/>
    </xf>
    <xf numFmtId="0" fontId="8" fillId="0" borderId="57" xfId="79" applyNumberFormat="1" applyFont="1" applyBorder="1"/>
    <xf numFmtId="0" fontId="36" fillId="0" borderId="60" xfId="1420" applyFont="1" applyBorder="1"/>
    <xf numFmtId="0" fontId="8" fillId="0" borderId="60" xfId="1420" applyFont="1" applyBorder="1"/>
    <xf numFmtId="0" fontId="8" fillId="0" borderId="60" xfId="1420" applyFont="1" applyBorder="1" applyAlignment="1">
      <alignment horizontal="right"/>
    </xf>
    <xf numFmtId="49" fontId="35" fillId="0" borderId="0" xfId="79" applyNumberFormat="1" applyFont="1" applyAlignment="1">
      <alignment horizontal="centerContinuous"/>
    </xf>
    <xf numFmtId="0" fontId="35" fillId="0" borderId="0" xfId="79" applyFont="1" applyAlignment="1">
      <alignment horizontal="centerContinuous"/>
    </xf>
    <xf numFmtId="0" fontId="35" fillId="0" borderId="0" xfId="79" applyFont="1" applyBorder="1" applyAlignment="1">
      <alignment horizontal="centerContinuous"/>
    </xf>
    <xf numFmtId="0" fontId="43" fillId="0" borderId="0" xfId="1420" applyFill="1" applyAlignment="1">
      <alignment vertical="center"/>
    </xf>
    <xf numFmtId="9" fontId="43" fillId="0" borderId="0" xfId="1422" applyFont="1" applyFill="1" applyAlignment="1">
      <alignment vertical="center"/>
    </xf>
    <xf numFmtId="49" fontId="36" fillId="7" borderId="30" xfId="79" applyNumberFormat="1" applyFont="1" applyFill="1" applyBorder="1" applyAlignment="1">
      <alignment horizontal="center"/>
    </xf>
    <xf numFmtId="0" fontId="36" fillId="7" borderId="31" xfId="79" applyFont="1" applyFill="1" applyBorder="1" applyAlignment="1">
      <alignment horizontal="center"/>
    </xf>
    <xf numFmtId="0" fontId="36" fillId="7" borderId="32" xfId="79" applyFont="1" applyFill="1" applyBorder="1" applyAlignment="1">
      <alignment horizontal="center"/>
    </xf>
    <xf numFmtId="0" fontId="36" fillId="7" borderId="63" xfId="79" applyFont="1" applyFill="1" applyBorder="1" applyAlignment="1">
      <alignment horizontal="center"/>
    </xf>
    <xf numFmtId="0" fontId="36" fillId="7" borderId="17" xfId="79" applyFont="1" applyFill="1" applyBorder="1" applyAlignment="1">
      <alignment horizontal="center"/>
    </xf>
    <xf numFmtId="0" fontId="36" fillId="7" borderId="18" xfId="79" applyFont="1" applyFill="1" applyBorder="1" applyAlignment="1">
      <alignment horizontal="center"/>
    </xf>
    <xf numFmtId="49" fontId="37" fillId="0" borderId="6" xfId="79" applyNumberFormat="1" applyFont="1" applyBorder="1"/>
    <xf numFmtId="0" fontId="37" fillId="0" borderId="0" xfId="79" applyFont="1" applyBorder="1"/>
    <xf numFmtId="3" fontId="8" fillId="0" borderId="7" xfId="79" applyNumberFormat="1" applyFont="1" applyBorder="1"/>
    <xf numFmtId="3" fontId="8" fillId="0" borderId="43" xfId="79" applyNumberFormat="1" applyFont="1" applyBorder="1"/>
    <xf numFmtId="3" fontId="8" fillId="0" borderId="38" xfId="79" applyNumberFormat="1" applyFont="1" applyBorder="1"/>
    <xf numFmtId="3" fontId="8" fillId="0" borderId="64" xfId="79" applyNumberFormat="1" applyFont="1" applyBorder="1"/>
    <xf numFmtId="3" fontId="4" fillId="0" borderId="0" xfId="79" applyNumberFormat="1" applyBorder="1"/>
    <xf numFmtId="0" fontId="36" fillId="7" borderId="30" xfId="79" applyFont="1" applyFill="1" applyBorder="1"/>
    <xf numFmtId="0" fontId="36" fillId="7" borderId="31" xfId="79" applyFont="1" applyFill="1" applyBorder="1"/>
    <xf numFmtId="3" fontId="36" fillId="7" borderId="32" xfId="79" applyNumberFormat="1" applyFont="1" applyFill="1" applyBorder="1"/>
    <xf numFmtId="3" fontId="36" fillId="7" borderId="63" xfId="79" applyNumberFormat="1" applyFont="1" applyFill="1" applyBorder="1"/>
    <xf numFmtId="3" fontId="36" fillId="7" borderId="17" xfId="79" applyNumberFormat="1" applyFont="1" applyFill="1" applyBorder="1"/>
    <xf numFmtId="3" fontId="36" fillId="7" borderId="18" xfId="79" applyNumberFormat="1" applyFont="1" applyFill="1" applyBorder="1"/>
    <xf numFmtId="0" fontId="23" fillId="0" borderId="0" xfId="79" applyFont="1"/>
    <xf numFmtId="3" fontId="35" fillId="0" borderId="0" xfId="79" applyNumberFormat="1" applyFont="1" applyAlignment="1">
      <alignment horizontal="centerContinuous"/>
    </xf>
    <xf numFmtId="0" fontId="8" fillId="7" borderId="10" xfId="79" applyFont="1" applyFill="1" applyBorder="1"/>
    <xf numFmtId="0" fontId="36" fillId="7" borderId="39" xfId="79" applyFont="1" applyFill="1" applyBorder="1" applyAlignment="1">
      <alignment horizontal="right"/>
    </xf>
    <xf numFmtId="0" fontId="36" fillId="7" borderId="9" xfId="79" applyFont="1" applyFill="1" applyBorder="1" applyAlignment="1">
      <alignment horizontal="right"/>
    </xf>
    <xf numFmtId="0" fontId="36" fillId="7" borderId="42" xfId="79" applyFont="1" applyFill="1" applyBorder="1" applyAlignment="1">
      <alignment horizontal="center"/>
    </xf>
    <xf numFmtId="4" fontId="38" fillId="7" borderId="9" xfId="79" applyNumberFormat="1" applyFont="1" applyFill="1" applyBorder="1" applyAlignment="1">
      <alignment horizontal="right"/>
    </xf>
    <xf numFmtId="4" fontId="38" fillId="7" borderId="10" xfId="79" applyNumberFormat="1" applyFont="1" applyFill="1" applyBorder="1" applyAlignment="1">
      <alignment horizontal="right"/>
    </xf>
    <xf numFmtId="0" fontId="8" fillId="0" borderId="22" xfId="79" applyFont="1" applyBorder="1"/>
    <xf numFmtId="3" fontId="8" fillId="0" borderId="11" xfId="79" applyNumberFormat="1" applyFont="1" applyBorder="1" applyAlignment="1">
      <alignment horizontal="right"/>
    </xf>
    <xf numFmtId="176" fontId="8" fillId="0" borderId="3" xfId="79" applyNumberFormat="1" applyFont="1" applyBorder="1" applyAlignment="1">
      <alignment horizontal="right"/>
    </xf>
    <xf numFmtId="3" fontId="8" fillId="0" borderId="50" xfId="79" applyNumberFormat="1" applyFont="1" applyBorder="1" applyAlignment="1">
      <alignment horizontal="right"/>
    </xf>
    <xf numFmtId="4" fontId="8" fillId="0" borderId="21" xfId="79" applyNumberFormat="1" applyFont="1" applyBorder="1" applyAlignment="1">
      <alignment horizontal="right"/>
    </xf>
    <xf numFmtId="3" fontId="8" fillId="0" borderId="22" xfId="79" applyNumberFormat="1" applyFont="1" applyBorder="1" applyAlignment="1">
      <alignment horizontal="right"/>
    </xf>
    <xf numFmtId="0" fontId="8" fillId="7" borderId="47" xfId="79" applyFont="1" applyFill="1" applyBorder="1"/>
    <xf numFmtId="0" fontId="36" fillId="7" borderId="49" xfId="79" applyFont="1" applyFill="1" applyBorder="1"/>
    <xf numFmtId="0" fontId="8" fillId="7" borderId="49" xfId="79" applyFont="1" applyFill="1" applyBorder="1"/>
    <xf numFmtId="4" fontId="8" fillId="7" borderId="52" xfId="79" applyNumberFormat="1" applyFont="1" applyFill="1" applyBorder="1"/>
    <xf numFmtId="4" fontId="8" fillId="7" borderId="47" xfId="79" applyNumberFormat="1" applyFont="1" applyFill="1" applyBorder="1"/>
    <xf numFmtId="4" fontId="8" fillId="7" borderId="49" xfId="79" applyNumberFormat="1" applyFont="1" applyFill="1" applyBorder="1"/>
    <xf numFmtId="3" fontId="29" fillId="0" borderId="0" xfId="79" applyNumberFormat="1" applyFont="1"/>
    <xf numFmtId="4" fontId="29" fillId="0" borderId="0" xfId="79" applyNumberFormat="1" applyFont="1"/>
    <xf numFmtId="0" fontId="45" fillId="0" borderId="0" xfId="1420" applyFont="1" applyFill="1" applyAlignment="1">
      <alignment vertical="center"/>
    </xf>
    <xf numFmtId="0" fontId="43" fillId="0" borderId="0" xfId="1420" applyFont="1" applyBorder="1" applyAlignment="1">
      <alignment vertical="center"/>
    </xf>
    <xf numFmtId="0" fontId="43" fillId="0" borderId="43" xfId="1420" applyFont="1" applyBorder="1" applyAlignment="1">
      <alignment vertical="center"/>
    </xf>
    <xf numFmtId="0" fontId="43" fillId="0" borderId="0" xfId="1420" applyFont="1" applyAlignment="1">
      <alignment vertical="center"/>
    </xf>
    <xf numFmtId="0" fontId="8" fillId="0" borderId="0" xfId="1420" applyFont="1" applyAlignment="1">
      <alignment vertical="center"/>
    </xf>
    <xf numFmtId="0" fontId="46" fillId="0" borderId="0" xfId="1420" applyFont="1" applyAlignment="1">
      <alignment horizontal="centerContinuous" vertical="center"/>
    </xf>
    <xf numFmtId="0" fontId="47" fillId="0" borderId="0" xfId="1420" applyFont="1" applyAlignment="1">
      <alignment horizontal="centerContinuous" vertical="center"/>
    </xf>
    <xf numFmtId="0" fontId="47" fillId="0" borderId="0" xfId="1420" applyFont="1" applyAlignment="1">
      <alignment horizontal="center" vertical="center"/>
    </xf>
    <xf numFmtId="0" fontId="47" fillId="0" borderId="0" xfId="1420" applyFont="1" applyAlignment="1">
      <alignment horizontal="right" vertical="center"/>
    </xf>
    <xf numFmtId="0" fontId="36" fillId="0" borderId="55" xfId="1420" applyFont="1" applyBorder="1" applyAlignment="1">
      <alignment vertical="center"/>
    </xf>
    <xf numFmtId="0" fontId="48" fillId="0" borderId="55" xfId="1420" applyFont="1" applyBorder="1" applyAlignment="1">
      <alignment vertical="center"/>
    </xf>
    <xf numFmtId="0" fontId="36" fillId="0" borderId="60" xfId="1420" applyFont="1" applyBorder="1" applyAlignment="1">
      <alignment vertical="center"/>
    </xf>
    <xf numFmtId="0" fontId="37" fillId="0" borderId="0" xfId="1420" applyFont="1" applyAlignment="1">
      <alignment vertical="center"/>
    </xf>
    <xf numFmtId="0" fontId="8" fillId="0" borderId="0" xfId="1420" applyFont="1" applyAlignment="1">
      <alignment horizontal="center" vertical="center"/>
    </xf>
    <xf numFmtId="0" fontId="8" fillId="0" borderId="0" xfId="1420" applyFont="1" applyAlignment="1">
      <alignment horizontal="right" vertical="center"/>
    </xf>
    <xf numFmtId="0" fontId="45" fillId="0" borderId="12" xfId="1420" applyFont="1" applyFill="1" applyBorder="1" applyAlignment="1">
      <alignment vertical="center"/>
    </xf>
    <xf numFmtId="0" fontId="45" fillId="0" borderId="0" xfId="1420" applyFont="1" applyFill="1" applyBorder="1" applyAlignment="1">
      <alignment vertical="center"/>
    </xf>
    <xf numFmtId="0" fontId="36" fillId="0" borderId="3" xfId="1420" applyFont="1" applyFill="1" applyBorder="1" applyAlignment="1">
      <alignment horizontal="center" vertical="center"/>
    </xf>
    <xf numFmtId="49" fontId="36" fillId="0" borderId="3" xfId="1420" applyNumberFormat="1" applyFont="1" applyFill="1" applyBorder="1" applyAlignment="1">
      <alignment horizontal="left" vertical="center"/>
    </xf>
    <xf numFmtId="0" fontId="36" fillId="0" borderId="3" xfId="1420" applyFont="1" applyFill="1" applyBorder="1" applyAlignment="1">
      <alignment vertical="center"/>
    </xf>
    <xf numFmtId="0" fontId="8" fillId="0" borderId="3" xfId="1420" applyFont="1" applyFill="1" applyBorder="1" applyAlignment="1">
      <alignment horizontal="center" vertical="center"/>
    </xf>
    <xf numFmtId="0" fontId="8" fillId="0" borderId="3" xfId="1420" applyNumberFormat="1" applyFont="1" applyFill="1" applyBorder="1" applyAlignment="1">
      <alignment horizontal="right" vertical="center"/>
    </xf>
    <xf numFmtId="0" fontId="8" fillId="0" borderId="26" xfId="1420" applyNumberFormat="1" applyFont="1" applyFill="1" applyBorder="1" applyAlignment="1">
      <alignment vertical="center"/>
    </xf>
    <xf numFmtId="0" fontId="45" fillId="0" borderId="3" xfId="1420" applyFont="1" applyFill="1" applyBorder="1" applyAlignment="1">
      <alignment vertical="center"/>
    </xf>
    <xf numFmtId="0" fontId="43" fillId="0" borderId="0" xfId="1420" applyFont="1" applyFill="1" applyBorder="1" applyAlignment="1">
      <alignment vertical="center"/>
    </xf>
    <xf numFmtId="0" fontId="43" fillId="0" borderId="43" xfId="1420" applyFont="1" applyFill="1" applyBorder="1" applyAlignment="1">
      <alignment vertical="center"/>
    </xf>
    <xf numFmtId="0" fontId="43" fillId="0" borderId="0" xfId="1420" applyFont="1" applyFill="1" applyAlignment="1">
      <alignment vertical="center"/>
    </xf>
    <xf numFmtId="0" fontId="48" fillId="0" borderId="3" xfId="1420" applyFont="1" applyFill="1" applyBorder="1" applyAlignment="1">
      <alignment horizontal="center" vertical="center"/>
    </xf>
    <xf numFmtId="49" fontId="48" fillId="0" borderId="3" xfId="1420" applyNumberFormat="1" applyFont="1" applyFill="1" applyBorder="1" applyAlignment="1">
      <alignment horizontal="left" vertical="center"/>
    </xf>
    <xf numFmtId="0" fontId="50" fillId="0" borderId="3" xfId="1420" applyFont="1" applyFill="1" applyBorder="1" applyAlignment="1">
      <alignment vertical="top" wrapText="1"/>
    </xf>
    <xf numFmtId="49" fontId="48" fillId="0" borderId="3" xfId="1420" applyNumberFormat="1" applyFont="1" applyFill="1" applyBorder="1" applyAlignment="1">
      <alignment horizontal="center" vertical="center" shrinkToFit="1"/>
    </xf>
    <xf numFmtId="4" fontId="48" fillId="0" borderId="3" xfId="1420" applyNumberFormat="1" applyFont="1" applyFill="1" applyBorder="1" applyAlignment="1">
      <alignment horizontal="right" vertical="center"/>
    </xf>
    <xf numFmtId="177" fontId="48" fillId="0" borderId="3" xfId="1420" applyNumberFormat="1" applyFont="1" applyFill="1" applyBorder="1" applyAlignment="1">
      <alignment horizontal="right" vertical="center"/>
    </xf>
    <xf numFmtId="177" fontId="48" fillId="0" borderId="26" xfId="1420" applyNumberFormat="1" applyFont="1" applyFill="1" applyBorder="1" applyAlignment="1">
      <alignment vertical="center"/>
    </xf>
    <xf numFmtId="0" fontId="48" fillId="0" borderId="3" xfId="1420" applyFont="1" applyFill="1" applyBorder="1" applyAlignment="1">
      <alignment vertical="top" wrapText="1"/>
    </xf>
    <xf numFmtId="0" fontId="45" fillId="0" borderId="3" xfId="1420" applyFont="1" applyFill="1" applyBorder="1" applyAlignment="1">
      <alignment vertical="center" wrapText="1"/>
    </xf>
    <xf numFmtId="0" fontId="45" fillId="0" borderId="0" xfId="1420" applyFont="1" applyFill="1" applyBorder="1" applyAlignment="1">
      <alignment vertical="center" wrapText="1"/>
    </xf>
    <xf numFmtId="0" fontId="48" fillId="0" borderId="3" xfId="1420" applyFont="1" applyFill="1" applyBorder="1" applyAlignment="1">
      <alignment vertical="center" wrapText="1"/>
    </xf>
    <xf numFmtId="49" fontId="51" fillId="0" borderId="3" xfId="1420" applyNumberFormat="1" applyFont="1" applyFill="1" applyBorder="1" applyAlignment="1">
      <alignment horizontal="left" vertical="center"/>
    </xf>
    <xf numFmtId="0" fontId="51" fillId="0" borderId="3" xfId="1420" applyFont="1" applyFill="1" applyBorder="1" applyAlignment="1">
      <alignment vertical="center"/>
    </xf>
    <xf numFmtId="4" fontId="8" fillId="0" borderId="3" xfId="1420" applyNumberFormat="1" applyFont="1" applyFill="1" applyBorder="1" applyAlignment="1">
      <alignment horizontal="right" vertical="center"/>
    </xf>
    <xf numFmtId="177" fontId="52" fillId="0" borderId="3" xfId="1420" applyNumberFormat="1" applyFont="1" applyFill="1" applyBorder="1" applyAlignment="1">
      <alignment horizontal="right" vertical="center"/>
    </xf>
    <xf numFmtId="177" fontId="36" fillId="0" borderId="26" xfId="1420" applyNumberFormat="1" applyFont="1" applyFill="1" applyBorder="1" applyAlignment="1">
      <alignment vertical="center"/>
    </xf>
    <xf numFmtId="177" fontId="8" fillId="0" borderId="3" xfId="1420" applyNumberFormat="1" applyFont="1" applyFill="1" applyBorder="1" applyAlignment="1">
      <alignment horizontal="right" vertical="center"/>
    </xf>
    <xf numFmtId="177" fontId="8" fillId="0" borderId="26" xfId="1420" applyNumberFormat="1" applyFont="1" applyFill="1" applyBorder="1" applyAlignment="1">
      <alignment vertical="center"/>
    </xf>
    <xf numFmtId="0" fontId="53" fillId="0" borderId="3" xfId="1420" applyFont="1" applyFill="1" applyBorder="1" applyAlignment="1">
      <alignment vertical="center" wrapText="1"/>
    </xf>
    <xf numFmtId="0" fontId="50" fillId="0" borderId="3" xfId="1420" applyFont="1" applyFill="1" applyBorder="1" applyAlignment="1">
      <alignment vertical="center" wrapText="1"/>
    </xf>
    <xf numFmtId="4" fontId="48" fillId="0" borderId="26" xfId="1420" applyNumberFormat="1" applyFont="1" applyFill="1" applyBorder="1" applyAlignment="1">
      <alignment vertical="center"/>
    </xf>
    <xf numFmtId="0" fontId="54" fillId="0" borderId="3" xfId="79" applyFont="1" applyFill="1" applyBorder="1" applyAlignment="1">
      <alignment vertical="center"/>
    </xf>
    <xf numFmtId="0" fontId="48" fillId="0" borderId="0" xfId="79" applyFont="1" applyFill="1"/>
    <xf numFmtId="4" fontId="48" fillId="0" borderId="0" xfId="1420" applyNumberFormat="1" applyFont="1" applyFill="1" applyBorder="1" applyAlignment="1">
      <alignment horizontal="right" vertical="center"/>
    </xf>
    <xf numFmtId="0" fontId="55" fillId="0" borderId="3" xfId="79" applyFont="1" applyBorder="1" applyAlignment="1">
      <alignment wrapText="1"/>
    </xf>
    <xf numFmtId="0" fontId="55" fillId="0" borderId="0" xfId="79" applyFont="1" applyBorder="1" applyAlignment="1">
      <alignment wrapText="1"/>
    </xf>
    <xf numFmtId="3" fontId="43" fillId="0" borderId="0" xfId="1420" applyNumberFormat="1" applyFill="1" applyAlignment="1">
      <alignment vertical="center"/>
    </xf>
    <xf numFmtId="0" fontId="43" fillId="0" borderId="3" xfId="1420" applyFill="1" applyBorder="1" applyAlignment="1">
      <alignment vertical="center"/>
    </xf>
    <xf numFmtId="0" fontId="43" fillId="0" borderId="0" xfId="1420" applyFill="1" applyBorder="1" applyAlignment="1">
      <alignment vertical="center"/>
    </xf>
    <xf numFmtId="0" fontId="56" fillId="0" borderId="3" xfId="1420" applyFont="1" applyFill="1" applyBorder="1" applyAlignment="1">
      <alignment vertical="center"/>
    </xf>
    <xf numFmtId="0" fontId="56" fillId="0" borderId="0" xfId="1420" applyFont="1" applyFill="1" applyBorder="1" applyAlignment="1">
      <alignment vertical="center"/>
    </xf>
    <xf numFmtId="0" fontId="56" fillId="0" borderId="0" xfId="1420" applyFont="1" applyFill="1" applyAlignment="1">
      <alignment vertical="center"/>
    </xf>
    <xf numFmtId="0" fontId="43" fillId="0" borderId="33" xfId="1420" applyFont="1" applyFill="1" applyBorder="1" applyAlignment="1">
      <alignment vertical="center"/>
    </xf>
    <xf numFmtId="0" fontId="43" fillId="0" borderId="34" xfId="1420" applyFont="1" applyFill="1" applyBorder="1" applyAlignment="1">
      <alignment vertical="center"/>
    </xf>
    <xf numFmtId="0" fontId="43" fillId="0" borderId="35" xfId="1420" applyFont="1" applyFill="1" applyBorder="1" applyAlignment="1">
      <alignment vertical="center"/>
    </xf>
    <xf numFmtId="0" fontId="43" fillId="0" borderId="67" xfId="1420" applyFont="1" applyFill="1" applyBorder="1" applyAlignment="1">
      <alignment vertical="center"/>
    </xf>
    <xf numFmtId="0" fontId="48" fillId="0" borderId="68" xfId="79" applyFont="1" applyFill="1" applyBorder="1" applyAlignment="1">
      <alignment vertical="center" wrapText="1"/>
    </xf>
    <xf numFmtId="0" fontId="57" fillId="0" borderId="3" xfId="1420" applyFont="1" applyFill="1" applyBorder="1" applyAlignment="1">
      <alignment vertical="center"/>
    </xf>
    <xf numFmtId="0" fontId="57" fillId="0" borderId="0" xfId="1420" applyFont="1" applyFill="1" applyBorder="1" applyAlignment="1">
      <alignment vertical="center"/>
    </xf>
    <xf numFmtId="0" fontId="57" fillId="0" borderId="0" xfId="1420" applyFont="1" applyFill="1" applyAlignment="1">
      <alignment vertical="center"/>
    </xf>
    <xf numFmtId="0" fontId="43" fillId="0" borderId="1" xfId="1420" applyFont="1" applyFill="1" applyBorder="1" applyAlignment="1">
      <alignment vertical="center"/>
    </xf>
    <xf numFmtId="0" fontId="43" fillId="0" borderId="38" xfId="1420" applyFont="1" applyFill="1" applyBorder="1" applyAlignment="1">
      <alignment vertical="center"/>
    </xf>
    <xf numFmtId="0" fontId="43" fillId="0" borderId="7" xfId="1420" applyFont="1" applyFill="1" applyBorder="1" applyAlignment="1">
      <alignment vertical="center"/>
    </xf>
    <xf numFmtId="0" fontId="48" fillId="0" borderId="3" xfId="164" applyFont="1" applyFill="1" applyBorder="1" applyAlignment="1">
      <alignment horizontal="left" vertical="center" wrapText="1"/>
    </xf>
    <xf numFmtId="0" fontId="33" fillId="0" borderId="3" xfId="1420" applyFont="1" applyFill="1" applyBorder="1" applyAlignment="1">
      <alignment vertical="center" wrapText="1"/>
    </xf>
    <xf numFmtId="0" fontId="48" fillId="0" borderId="68" xfId="79" applyFont="1" applyFill="1" applyBorder="1" applyAlignment="1">
      <alignment horizontal="center" vertical="center"/>
    </xf>
    <xf numFmtId="49" fontId="48" fillId="0" borderId="68" xfId="79" applyNumberFormat="1" applyFont="1" applyFill="1" applyBorder="1" applyAlignment="1">
      <alignment horizontal="center" vertical="center" shrinkToFit="1"/>
    </xf>
    <xf numFmtId="4" fontId="48" fillId="0" borderId="68" xfId="79" applyNumberFormat="1" applyFont="1" applyFill="1" applyBorder="1" applyAlignment="1">
      <alignment horizontal="right" vertical="center"/>
    </xf>
    <xf numFmtId="4" fontId="48" fillId="0" borderId="69" xfId="79" applyNumberFormat="1" applyFont="1" applyFill="1" applyBorder="1" applyAlignment="1">
      <alignment vertical="center"/>
    </xf>
    <xf numFmtId="0" fontId="8" fillId="0" borderId="3" xfId="79" applyFont="1" applyFill="1" applyBorder="1"/>
    <xf numFmtId="0" fontId="8" fillId="0" borderId="0" xfId="79" applyFont="1" applyFill="1"/>
    <xf numFmtId="0" fontId="4" fillId="0" borderId="0" xfId="79" applyFont="1" applyFill="1" applyAlignment="1"/>
    <xf numFmtId="0" fontId="45" fillId="0" borderId="3" xfId="79" applyFont="1" applyFill="1" applyBorder="1" applyAlignment="1">
      <alignment horizontal="center" vertical="center"/>
    </xf>
    <xf numFmtId="0" fontId="45" fillId="0" borderId="0" xfId="79" applyFont="1" applyFill="1" applyBorder="1" applyAlignment="1">
      <alignment horizontal="center" vertical="center"/>
    </xf>
    <xf numFmtId="0" fontId="48" fillId="0" borderId="16" xfId="1420" applyFont="1" applyFill="1" applyBorder="1" applyAlignment="1">
      <alignment vertical="center" wrapText="1"/>
    </xf>
    <xf numFmtId="0" fontId="48" fillId="0" borderId="16" xfId="1420" applyFont="1" applyFill="1" applyBorder="1" applyAlignment="1">
      <alignment horizontal="left" vertical="center" wrapText="1"/>
    </xf>
    <xf numFmtId="0" fontId="34" fillId="0" borderId="0" xfId="79" applyFont="1" applyFill="1"/>
    <xf numFmtId="0" fontId="48" fillId="0" borderId="3" xfId="1420" applyFont="1" applyFill="1" applyBorder="1" applyAlignment="1">
      <alignment horizontal="center" vertical="center" wrapText="1"/>
    </xf>
    <xf numFmtId="0" fontId="43" fillId="0" borderId="0" xfId="1420" applyFont="1" applyFill="1" applyAlignment="1">
      <alignment horizontal="center" vertical="center"/>
    </xf>
    <xf numFmtId="0" fontId="48" fillId="6" borderId="0" xfId="79" applyFont="1" applyFill="1" applyAlignment="1">
      <alignment vertical="center" wrapText="1"/>
    </xf>
    <xf numFmtId="0" fontId="43" fillId="0" borderId="0" xfId="1420" applyFont="1" applyAlignment="1">
      <alignment horizontal="center" vertical="center"/>
    </xf>
    <xf numFmtId="0" fontId="43" fillId="0" borderId="0" xfId="1420" applyFont="1" applyBorder="1" applyAlignment="1">
      <alignment horizontal="center" vertical="center"/>
    </xf>
    <xf numFmtId="177" fontId="28" fillId="0" borderId="0" xfId="1420" applyNumberFormat="1" applyFont="1" applyFill="1" applyBorder="1" applyAlignment="1">
      <alignment vertical="center"/>
    </xf>
    <xf numFmtId="0" fontId="59" fillId="0" borderId="0" xfId="1420" applyFont="1" applyAlignment="1">
      <alignment vertical="center"/>
    </xf>
    <xf numFmtId="0" fontId="43" fillId="0" borderId="0" xfId="1420" applyFont="1" applyAlignment="1">
      <alignment horizontal="right" vertical="center"/>
    </xf>
    <xf numFmtId="0" fontId="60" fillId="0" borderId="0" xfId="1420" applyFont="1" applyBorder="1" applyAlignment="1">
      <alignment vertical="center"/>
    </xf>
    <xf numFmtId="0" fontId="60" fillId="0" borderId="0" xfId="1420" applyFont="1" applyBorder="1" applyAlignment="1">
      <alignment horizontal="center" vertical="center"/>
    </xf>
    <xf numFmtId="3" fontId="60" fillId="0" borderId="0" xfId="1420" applyNumberFormat="1" applyFont="1" applyBorder="1" applyAlignment="1">
      <alignment horizontal="right" vertical="center"/>
    </xf>
    <xf numFmtId="4" fontId="60" fillId="0" borderId="0" xfId="1420" applyNumberFormat="1" applyFont="1" applyBorder="1" applyAlignment="1">
      <alignment vertical="center"/>
    </xf>
    <xf numFmtId="0" fontId="59" fillId="0" borderId="0" xfId="1420" applyFont="1" applyBorder="1" applyAlignment="1">
      <alignment vertical="center"/>
    </xf>
    <xf numFmtId="0" fontId="43" fillId="0" borderId="0" xfId="1420" applyFont="1" applyBorder="1" applyAlignment="1">
      <alignment horizontal="right" vertical="center"/>
    </xf>
    <xf numFmtId="0" fontId="28" fillId="0" borderId="0" xfId="1821" applyFont="1"/>
    <xf numFmtId="0" fontId="4" fillId="0" borderId="0" xfId="1821"/>
    <xf numFmtId="0" fontId="4" fillId="0" borderId="0" xfId="1821" applyAlignment="1">
      <alignment vertical="top"/>
    </xf>
    <xf numFmtId="0" fontId="4" fillId="0" borderId="3" xfId="1821" applyBorder="1" applyAlignment="1">
      <alignment vertical="center"/>
    </xf>
    <xf numFmtId="49" fontId="4" fillId="0" borderId="25" xfId="1821" applyNumberFormat="1" applyBorder="1" applyAlignment="1">
      <alignment vertical="center"/>
    </xf>
    <xf numFmtId="49" fontId="4" fillId="0" borderId="0" xfId="1821" applyNumberFormat="1" applyAlignment="1">
      <alignment vertical="top"/>
    </xf>
    <xf numFmtId="49" fontId="4" fillId="0" borderId="0" xfId="1821" applyNumberFormat="1" applyAlignment="1">
      <alignment vertical="top" wrapText="1"/>
    </xf>
    <xf numFmtId="0" fontId="4" fillId="0" borderId="0" xfId="1821" applyAlignment="1">
      <alignment horizontal="center" vertical="top"/>
    </xf>
    <xf numFmtId="0" fontId="4" fillId="0" borderId="0" xfId="1821" applyAlignment="1">
      <alignment vertical="top" wrapText="1"/>
    </xf>
    <xf numFmtId="3" fontId="23" fillId="0" borderId="0" xfId="79" applyNumberFormat="1" applyFont="1"/>
    <xf numFmtId="177" fontId="48" fillId="39" borderId="3" xfId="1420" applyNumberFormat="1" applyFont="1" applyFill="1" applyBorder="1" applyAlignment="1" applyProtection="1">
      <alignment horizontal="right" vertical="center"/>
      <protection locked="0"/>
    </xf>
    <xf numFmtId="4" fontId="48" fillId="39" borderId="3" xfId="1420" applyNumberFormat="1" applyFont="1" applyFill="1" applyBorder="1" applyAlignment="1" applyProtection="1">
      <alignment horizontal="right" vertical="center"/>
      <protection locked="0"/>
    </xf>
    <xf numFmtId="4" fontId="48" fillId="39" borderId="68" xfId="79" applyNumberFormat="1" applyFont="1" applyFill="1" applyBorder="1" applyAlignment="1" applyProtection="1">
      <alignment horizontal="right" vertical="center"/>
      <protection locked="0"/>
    </xf>
    <xf numFmtId="49" fontId="37" fillId="0" borderId="3" xfId="1420" applyNumberFormat="1" applyFont="1" applyFill="1" applyBorder="1" applyAlignment="1">
      <alignment vertical="center"/>
    </xf>
    <xf numFmtId="0" fontId="37" fillId="0" borderId="3" xfId="1420" applyFont="1" applyFill="1" applyBorder="1" applyAlignment="1">
      <alignment horizontal="center" vertical="center"/>
    </xf>
    <xf numFmtId="0" fontId="37" fillId="0" borderId="3" xfId="1420" applyNumberFormat="1" applyFont="1" applyFill="1" applyBorder="1" applyAlignment="1">
      <alignment horizontal="center" vertical="center"/>
    </xf>
    <xf numFmtId="0" fontId="37" fillId="0" borderId="26" xfId="1420" applyFont="1" applyFill="1" applyBorder="1" applyAlignment="1">
      <alignment horizontal="center" vertical="center"/>
    </xf>
    <xf numFmtId="0" fontId="49" fillId="0" borderId="3" xfId="1420" applyFont="1" applyFill="1" applyBorder="1" applyAlignment="1">
      <alignment horizontal="center" vertical="center"/>
    </xf>
    <xf numFmtId="0" fontId="49" fillId="0" borderId="0" xfId="1420" applyFont="1" applyFill="1" applyBorder="1" applyAlignment="1">
      <alignment horizontal="center" vertical="center"/>
    </xf>
    <xf numFmtId="177" fontId="48" fillId="0" borderId="3" xfId="1420" applyNumberFormat="1" applyFont="1" applyFill="1" applyBorder="1" applyAlignment="1" applyProtection="1">
      <alignment horizontal="right" vertical="center"/>
    </xf>
    <xf numFmtId="0" fontId="33" fillId="0" borderId="0" xfId="79" applyFont="1" applyAlignment="1">
      <alignment horizontal="left" vertical="top" wrapText="1"/>
    </xf>
    <xf numFmtId="0" fontId="37" fillId="0" borderId="3" xfId="79" applyFont="1" applyBorder="1" applyAlignment="1">
      <alignment horizontal="left"/>
    </xf>
    <xf numFmtId="0" fontId="37" fillId="0" borderId="26" xfId="79" applyFont="1" applyBorder="1" applyAlignment="1">
      <alignment horizontal="left"/>
    </xf>
    <xf numFmtId="0" fontId="37" fillId="0" borderId="3" xfId="79" applyFont="1" applyBorder="1" applyAlignment="1">
      <alignment horizontal="center"/>
    </xf>
    <xf numFmtId="0" fontId="8" fillId="0" borderId="47" xfId="79" applyFont="1" applyBorder="1" applyAlignment="1">
      <alignment horizontal="center" shrinkToFit="1"/>
    </xf>
    <xf numFmtId="0" fontId="8" fillId="0" borderId="48" xfId="79" applyFont="1" applyBorder="1" applyAlignment="1">
      <alignment horizontal="center" shrinkToFit="1"/>
    </xf>
    <xf numFmtId="174" fontId="40" fillId="0" borderId="26" xfId="79" applyNumberFormat="1" applyFont="1" applyBorder="1" applyAlignment="1">
      <alignment horizontal="right" indent="2"/>
    </xf>
    <xf numFmtId="174" fontId="40" fillId="0" borderId="28" xfId="79" applyNumberFormat="1" applyFont="1" applyBorder="1" applyAlignment="1">
      <alignment horizontal="right" indent="2"/>
    </xf>
    <xf numFmtId="174" fontId="8" fillId="0" borderId="26" xfId="79" applyNumberFormat="1" applyFont="1" applyBorder="1" applyAlignment="1">
      <alignment horizontal="right" indent="2"/>
    </xf>
    <xf numFmtId="174" fontId="8" fillId="0" borderId="28" xfId="79" applyNumberFormat="1" applyFont="1" applyBorder="1" applyAlignment="1">
      <alignment horizontal="right" indent="2"/>
    </xf>
    <xf numFmtId="174" fontId="39" fillId="7" borderId="51" xfId="79" applyNumberFormat="1" applyFont="1" applyFill="1" applyBorder="1" applyAlignment="1">
      <alignment horizontal="right" indent="2"/>
    </xf>
    <xf numFmtId="174" fontId="39" fillId="7" borderId="52" xfId="79" applyNumberFormat="1" applyFont="1" applyFill="1" applyBorder="1" applyAlignment="1">
      <alignment horizontal="right" indent="2"/>
    </xf>
    <xf numFmtId="0" fontId="8" fillId="0" borderId="53" xfId="1420" applyFont="1" applyBorder="1" applyAlignment="1">
      <alignment horizontal="center"/>
    </xf>
    <xf numFmtId="0" fontId="8" fillId="0" borderId="54" xfId="1420" applyFont="1" applyBorder="1" applyAlignment="1">
      <alignment horizontal="center"/>
    </xf>
    <xf numFmtId="0" fontId="8" fillId="0" borderId="58" xfId="1420" applyFont="1" applyBorder="1" applyAlignment="1">
      <alignment horizontal="center"/>
    </xf>
    <xf numFmtId="0" fontId="8" fillId="0" borderId="59" xfId="1420" applyFont="1" applyBorder="1" applyAlignment="1">
      <alignment horizontal="center"/>
    </xf>
    <xf numFmtId="0" fontId="8" fillId="0" borderId="61" xfId="1420" applyFont="1" applyBorder="1" applyAlignment="1">
      <alignment horizontal="left"/>
    </xf>
    <xf numFmtId="0" fontId="8" fillId="0" borderId="60" xfId="1420" applyFont="1" applyBorder="1" applyAlignment="1">
      <alignment horizontal="left"/>
    </xf>
    <xf numFmtId="0" fontId="8" fillId="0" borderId="62" xfId="1420" applyFont="1" applyBorder="1" applyAlignment="1">
      <alignment horizontal="left"/>
    </xf>
    <xf numFmtId="3" fontId="36" fillId="7" borderId="49" xfId="79" applyNumberFormat="1" applyFont="1" applyFill="1" applyBorder="1" applyAlignment="1">
      <alignment horizontal="right"/>
    </xf>
    <xf numFmtId="3" fontId="36" fillId="7" borderId="52" xfId="79" applyNumberFormat="1" applyFont="1" applyFill="1" applyBorder="1" applyAlignment="1">
      <alignment horizontal="right"/>
    </xf>
    <xf numFmtId="0" fontId="43" fillId="0" borderId="0" xfId="1420" applyFont="1" applyFill="1" applyBorder="1" applyAlignment="1">
      <alignment horizontal="center" vertical="center"/>
    </xf>
    <xf numFmtId="49" fontId="8" fillId="0" borderId="58" xfId="1420" applyNumberFormat="1" applyFont="1" applyBorder="1" applyAlignment="1">
      <alignment horizontal="center" vertical="center"/>
    </xf>
    <xf numFmtId="0" fontId="8" fillId="0" borderId="59" xfId="1420" applyFont="1" applyBorder="1" applyAlignment="1">
      <alignment horizontal="center" vertical="center"/>
    </xf>
    <xf numFmtId="0" fontId="8" fillId="0" borderId="61" xfId="1420" applyFont="1" applyBorder="1" applyAlignment="1">
      <alignment horizontal="center" vertical="center" shrinkToFit="1"/>
    </xf>
    <xf numFmtId="0" fontId="8" fillId="0" borderId="60" xfId="1420" applyFont="1" applyBorder="1" applyAlignment="1">
      <alignment horizontal="center" vertical="center" shrinkToFit="1"/>
    </xf>
    <xf numFmtId="0" fontId="48" fillId="6" borderId="0" xfId="79" applyFont="1" applyFill="1" applyAlignment="1">
      <alignment vertical="center" wrapText="1"/>
    </xf>
    <xf numFmtId="0" fontId="44" fillId="0" borderId="0" xfId="1420" applyFont="1" applyAlignment="1">
      <alignment horizontal="center" vertical="center"/>
    </xf>
    <xf numFmtId="0" fontId="8" fillId="0" borderId="53" xfId="1420" applyFont="1" applyBorder="1" applyAlignment="1">
      <alignment horizontal="center" vertical="center"/>
    </xf>
    <xf numFmtId="0" fontId="8" fillId="0" borderId="54" xfId="1420" applyFont="1" applyBorder="1" applyAlignment="1">
      <alignment horizontal="center" vertical="center"/>
    </xf>
    <xf numFmtId="0" fontId="37" fillId="0" borderId="56" xfId="1420" applyFont="1" applyBorder="1" applyAlignment="1">
      <alignment horizontal="center" vertical="center"/>
    </xf>
    <xf numFmtId="0" fontId="37" fillId="0" borderId="55" xfId="1420" applyFont="1" applyBorder="1" applyAlignment="1">
      <alignment horizontal="center" vertical="center"/>
    </xf>
    <xf numFmtId="0" fontId="43" fillId="0" borderId="65" xfId="1420" applyFont="1" applyFill="1" applyBorder="1" applyAlignment="1">
      <alignment horizontal="center" vertical="center"/>
    </xf>
    <xf numFmtId="0" fontId="43" fillId="0" borderId="66" xfId="1420" applyFont="1" applyFill="1" applyBorder="1" applyAlignment="1">
      <alignment horizontal="center" vertical="center"/>
    </xf>
    <xf numFmtId="0" fontId="30" fillId="0" borderId="0" xfId="1821" applyFont="1" applyAlignment="1">
      <alignment horizontal="center" vertical="top"/>
    </xf>
    <xf numFmtId="0" fontId="30" fillId="0" borderId="0" xfId="1821" applyFont="1" applyAlignment="1">
      <alignment horizontal="center" vertical="top" wrapText="1"/>
    </xf>
    <xf numFmtId="49" fontId="4" fillId="0" borderId="25" xfId="1821" applyNumberFormat="1" applyBorder="1" applyAlignment="1">
      <alignment vertical="center" shrinkToFit="1"/>
    </xf>
    <xf numFmtId="49" fontId="4" fillId="0" borderId="27" xfId="1821" applyNumberFormat="1" applyBorder="1" applyAlignment="1">
      <alignment vertical="center" shrinkToFit="1"/>
    </xf>
    <xf numFmtId="0" fontId="29" fillId="5" borderId="0" xfId="1821" applyFont="1" applyFill="1" applyAlignment="1">
      <alignment horizontal="left" wrapText="1"/>
    </xf>
    <xf numFmtId="0" fontId="30" fillId="0" borderId="0" xfId="79" applyFont="1" applyAlignment="1">
      <alignment horizontal="center" vertical="top"/>
    </xf>
    <xf numFmtId="0" fontId="30" fillId="0" borderId="0" xfId="79" applyFont="1" applyAlignment="1">
      <alignment horizontal="center" vertical="top" wrapText="1"/>
    </xf>
    <xf numFmtId="49" fontId="4" fillId="0" borderId="25" xfId="79" applyNumberFormat="1" applyBorder="1" applyAlignment="1">
      <alignment vertical="center" shrinkToFit="1"/>
    </xf>
    <xf numFmtId="49" fontId="4" fillId="0" borderId="27" xfId="79" applyNumberFormat="1" applyBorder="1" applyAlignment="1">
      <alignment vertical="center" shrinkToFit="1"/>
    </xf>
    <xf numFmtId="0" fontId="29" fillId="5" borderId="0" xfId="79" applyFont="1" applyFill="1" applyAlignment="1">
      <alignment horizontal="left" wrapText="1"/>
    </xf>
  </cellXfs>
  <cellStyles count="2006">
    <cellStyle name="_010_P11P003_SWPh4_Cooling machine room_R00" xfId="1425"/>
    <cellStyle name="_011_P11P003_Technology dampers_R00" xfId="1426"/>
    <cellStyle name="_06_FOX_6EX11_soupis_vykonu_100205_revA" xfId="1427"/>
    <cellStyle name="_06_GCZ_BQ_SO_1241_Hruba" xfId="82"/>
    <cellStyle name="_06_GCZ_BQ_SO_1242+1710_Hruba" xfId="83"/>
    <cellStyle name="_06_GCZ_BQ_SO_1510_Hruba" xfId="84"/>
    <cellStyle name="_06_GCZ_BQ_SO_1810_Hruba" xfId="85"/>
    <cellStyle name="_063-PK-05 INTERSPAR Prostějov@" xfId="2"/>
    <cellStyle name="_090118 AIRS (NET) cost estimation excl land leveling" xfId="1428"/>
    <cellStyle name="_090118 AIRS (NET) cost estimation excl land leveling 2" xfId="1429"/>
    <cellStyle name="_090202_KYOCERA II_NET_R03" xfId="1430"/>
    <cellStyle name="_090202_KYOCERA II_NET_R03 2" xfId="1431"/>
    <cellStyle name="_187_06 - HET Rousínov - silnoproud_2" xfId="3"/>
    <cellStyle name="_227-PK-06 RFE-RL_3" xfId="4"/>
    <cellStyle name="_237-DE-02-Interspar-přložka" xfId="5"/>
    <cellStyle name="_259_06 - Radio svobodná Evropa - Silnoproud_rozdíl mezi 60 a 90" xfId="6"/>
    <cellStyle name="_259_06 - RFE - 90%_26.1.2007" xfId="7"/>
    <cellStyle name="_259_06 - RFE - 90%_GT@_JCI_jaj_07.03.2007" xfId="8"/>
    <cellStyle name="_259_06 - RFE - rozdíl mezi 60 a 90_my" xfId="9"/>
    <cellStyle name="_259_06 - RFE - rozdíl mezi 60 a 90_my_varianty" xfId="10"/>
    <cellStyle name="_6VX01" xfId="86"/>
    <cellStyle name="_BOQ_SungWoo_Hitech_PH4_N110243A1_AZKLIMA_Contract" xfId="1432"/>
    <cellStyle name="_DaikinD change work list ME_Re09" xfId="1433"/>
    <cellStyle name="_DaikinD change work list ME_Re10" xfId="1434"/>
    <cellStyle name="_DaikinD change work list ME_Re10 (2)" xfId="1435"/>
    <cellStyle name="_DaikinD change work list ME_Re11" xfId="1436"/>
    <cellStyle name="_DaikinD change work list ME-UP Quality Rooms" xfId="1437"/>
    <cellStyle name="_DDC Process additional works Re02" xfId="1438"/>
    <cellStyle name="_DDC QCrooms change works ME Re00" xfId="1439"/>
    <cellStyle name="_DDC QCrooms change works ME Re00 2" xfId="1440"/>
    <cellStyle name="_DDC QCrooms change works ME Re00_090202_KYOCERA II_NET_R03" xfId="1441"/>
    <cellStyle name="_DDC QCrooms change works ME Re00_090202_KYOCERA II_NET_R03 2" xfId="1442"/>
    <cellStyle name="_DDC QCrooms change works ME Re00_090209 KSE_PhII 決裁書（EU）" xfId="1443"/>
    <cellStyle name="_DDC QCrooms change works ME Re00_090209 KSE_PhII 決裁書（EU） 2" xfId="1444"/>
    <cellStyle name="_DDC QCrooms change works ME Re00_S013 - Liberec_roof CN 13 1 09" xfId="1445"/>
    <cellStyle name="_DDC QCrooms change works ME Re00_S013 - Liberec_roof CN 13 1 09 2" xfId="1446"/>
    <cellStyle name="_ELEKTRO_01_Components_100505" xfId="1447"/>
    <cellStyle name="_F6_BS_SO 01+04_6SX01" xfId="87"/>
    <cellStyle name="_gesamtsummen" xfId="1448"/>
    <cellStyle name="_gesamtsummen_S013 - Liberec_roof CN 13 1 09" xfId="1449"/>
    <cellStyle name="_hilfe-befehl" xfId="1450"/>
    <cellStyle name="_hilfe-befehl_S013 - Liberec_roof CN 13 1 09" xfId="1451"/>
    <cellStyle name="_hilfe-befehl_Unit Cost" xfId="1452"/>
    <cellStyle name="_hilfe-befehl_Unit Cost_S013 - Liberec_roof CN 13 1 09" xfId="1453"/>
    <cellStyle name="_hilfe-befehl_UNIT rate NGK 21.11.2002" xfId="1454"/>
    <cellStyle name="_hilfe-befehl_UNIT rate NGK 21.11.2002_S013 - Liberec_roof CN 13 1 09" xfId="1455"/>
    <cellStyle name="_hilfe-befehl_UNIT rate TMMP Version, 31.01.2003" xfId="1456"/>
    <cellStyle name="_hilfe-befehl_UNIT rate TMMP Version, 31.01.2003_S013 - Liberec_roof CN 13 1 09" xfId="1457"/>
    <cellStyle name="_hilfe-befehl_豊田通商変更見積り25.11.02" xfId="1458"/>
    <cellStyle name="_hilfe-befehl_豊田通商変更見積り25.11.02_S013 - Liberec_roof CN 13 1 09" xfId="1459"/>
    <cellStyle name="_JCI 12-03-2007 PM finální nabídka dle 90% dokumentace" xfId="11"/>
    <cellStyle name="_MaR - Honeywell_60%" xfId="12"/>
    <cellStyle name="_MaR Spectrum_úprava_90%" xfId="13"/>
    <cellStyle name="_N145_05 eml" xfId="14"/>
    <cellStyle name="_Nabídka S0101 17.10.06 Spectrum" xfId="15"/>
    <cellStyle name="_nová" xfId="16"/>
    <cellStyle name="_PERSONAL" xfId="17"/>
    <cellStyle name="_PERSONAL_1" xfId="18"/>
    <cellStyle name="_Rekapitulace Bondy centrum" xfId="19"/>
    <cellStyle name="_Sebranice-Alps Electrtic-324-2007" xfId="1460"/>
    <cellStyle name="_Sešit1" xfId="20"/>
    <cellStyle name="_SO 05_F6_rain wat drain.060531" xfId="88"/>
    <cellStyle name="_SO 16_6VX01_vzduchotechnika" xfId="89"/>
    <cellStyle name="_SO-02 elektroinstalace" xfId="21"/>
    <cellStyle name="_spalte-kommentar" xfId="1461"/>
    <cellStyle name="_spalte-kommentar_S013 - Liberec_roof CN 13 1 09" xfId="1462"/>
    <cellStyle name="_TGSSC2 BOQ (TAKENAKA) 02July2003" xfId="1463"/>
    <cellStyle name="_TI_SO 01_060301_cz_en" xfId="90"/>
    <cellStyle name="_ueber1" xfId="1464"/>
    <cellStyle name="_ueber2" xfId="1465"/>
    <cellStyle name="_ueber3" xfId="1466"/>
    <cellStyle name="_VN pripojka_HET Rousinov" xfId="22"/>
    <cellStyle name="_Výkaz výměr" xfId="1467"/>
    <cellStyle name="_Vykaz vymer RFE_HO_SO 0101" xfId="23"/>
    <cellStyle name="_VZT" xfId="1468"/>
    <cellStyle name="_zeile-berechnung" xfId="1469"/>
    <cellStyle name="_zeile-bezeichner" xfId="1470"/>
    <cellStyle name="_zeile-ergebnis" xfId="1471"/>
    <cellStyle name="_zeile-rechenzeichen" xfId="1472"/>
    <cellStyle name="_zwischensummen" xfId="1473"/>
    <cellStyle name="_zwischensummen_S013 - Liberec_roof CN 13 1 09" xfId="1474"/>
    <cellStyle name="_コピーDaikinD change work list ME_Re09" xfId="1475"/>
    <cellStyle name="1" xfId="1476"/>
    <cellStyle name="1 000 Kč_HW" xfId="24"/>
    <cellStyle name="1_049F_K_CH_Piast_wersja2" xfId="1477"/>
    <cellStyle name="1_049F_K_CH_Piast_wersja2 2" xfId="1478"/>
    <cellStyle name="1_049F_K_CH_Piast_wersja2_S013 - Liberec_roof CN 13 1 09" xfId="1479"/>
    <cellStyle name="1_049F_K_CH_Piast_wersja2_S013 - Liberec_roof CN 13 1 09 2" xfId="1480"/>
    <cellStyle name="1_65203_2000.05.11" xfId="1481"/>
    <cellStyle name="1_65203_2000.05.11 2" xfId="1482"/>
    <cellStyle name="1_65203_2000.05.11_S013 - Liberec_roof CN 13 1 09" xfId="1483"/>
    <cellStyle name="1_65203_2000.05.11_S013 - Liberec_roof CN 13 1 09 2" xfId="1484"/>
    <cellStyle name="1_Ico_12c" xfId="1485"/>
    <cellStyle name="1_Ico_12c 2" xfId="1486"/>
    <cellStyle name="1_Ico_12c_S013 - Liberec_roof CN 13 1 09" xfId="1487"/>
    <cellStyle name="1_Ico_12c_S013 - Liberec_roof CN 13 1 09 2" xfId="1488"/>
    <cellStyle name="1_karta ico maj" xfId="1489"/>
    <cellStyle name="1_karta ico maj 2" xfId="1490"/>
    <cellStyle name="1_karta ico maj_S013 - Liberec_roof CN 13 1 09" xfId="1491"/>
    <cellStyle name="1_karta ico maj_S013 - Liberec_roof CN 13 1 09 2" xfId="1492"/>
    <cellStyle name="1_Kłodzko-szkoleniowy" xfId="1493"/>
    <cellStyle name="1_Kłodzko-szkoleniowy 2" xfId="1494"/>
    <cellStyle name="1_Kłodzko-szkoleniowy_S013 - Liberec_roof CN 13 1 09" xfId="1495"/>
    <cellStyle name="1_Kłodzko-szkoleniowy_S013 - Liberec_roof CN 13 1 09 2" xfId="1496"/>
    <cellStyle name="1D čísla" xfId="1497"/>
    <cellStyle name="20 % – Zvýraznění1 2" xfId="1498"/>
    <cellStyle name="20 % – Zvýraznění1 3" xfId="1499"/>
    <cellStyle name="20 % – Zvýraznění2 2" xfId="1500"/>
    <cellStyle name="20 % – Zvýraznění2 3" xfId="1501"/>
    <cellStyle name="20 % – Zvýraznění3 2" xfId="1502"/>
    <cellStyle name="20 % – Zvýraznění3 3" xfId="1503"/>
    <cellStyle name="20 % – Zvýraznění4 2" xfId="1504"/>
    <cellStyle name="20 % – Zvýraznění4 3" xfId="1505"/>
    <cellStyle name="20 % – Zvýraznění5 2" xfId="1506"/>
    <cellStyle name="20 % – Zvýraznění6 2" xfId="1507"/>
    <cellStyle name="20 % – Zvýraznění6 3" xfId="1508"/>
    <cellStyle name="20 % - zvýraznenie1" xfId="1509"/>
    <cellStyle name="20 % - zvýraznenie2" xfId="1510"/>
    <cellStyle name="20 % - zvýraznenie3" xfId="1511"/>
    <cellStyle name="20 % - zvýraznenie4" xfId="1512"/>
    <cellStyle name="20 % - zvýraznenie5" xfId="1513"/>
    <cellStyle name="20 % - zvýraznenie6" xfId="1514"/>
    <cellStyle name="20% - Accent1" xfId="1515"/>
    <cellStyle name="20% - Accent1 2" xfId="1516"/>
    <cellStyle name="20% - Accent2" xfId="1517"/>
    <cellStyle name="20% - Accent2 2" xfId="1518"/>
    <cellStyle name="20% - Accent3" xfId="1519"/>
    <cellStyle name="20% - Accent3 2" xfId="1520"/>
    <cellStyle name="20% - Accent4" xfId="1521"/>
    <cellStyle name="20% - Accent4 2" xfId="1522"/>
    <cellStyle name="20% - Accent5" xfId="1523"/>
    <cellStyle name="20% - Accent6" xfId="1524"/>
    <cellStyle name="20% - Accent6 2" xfId="1525"/>
    <cellStyle name="2D čísla" xfId="1526"/>
    <cellStyle name="3D čísla" xfId="1527"/>
    <cellStyle name="40 % – Zvýraznění1 2" xfId="1528"/>
    <cellStyle name="40 % – Zvýraznění1 3" xfId="1529"/>
    <cellStyle name="40 % – Zvýraznění2 2" xfId="1530"/>
    <cellStyle name="40 % – Zvýraznění3 2" xfId="1531"/>
    <cellStyle name="40 % – Zvýraznění3 3" xfId="1532"/>
    <cellStyle name="40 % – Zvýraznění4 2" xfId="1533"/>
    <cellStyle name="40 % – Zvýraznění4 3" xfId="1534"/>
    <cellStyle name="40 % – Zvýraznění5 2" xfId="1535"/>
    <cellStyle name="40 % – Zvýraznění5 3" xfId="1536"/>
    <cellStyle name="40 % – Zvýraznění6 2" xfId="1537"/>
    <cellStyle name="40 % – Zvýraznění6 3" xfId="1538"/>
    <cellStyle name="40 % - zvýraznenie1" xfId="1539"/>
    <cellStyle name="40 % - zvýraznenie2" xfId="1540"/>
    <cellStyle name="40 % - zvýraznenie3" xfId="1541"/>
    <cellStyle name="40 % - zvýraznenie4" xfId="1542"/>
    <cellStyle name="40 % - zvýraznenie5" xfId="1543"/>
    <cellStyle name="40 % - zvýraznenie6" xfId="1544"/>
    <cellStyle name="40% - Accent1" xfId="1545"/>
    <cellStyle name="40% - Accent1 2" xfId="1546"/>
    <cellStyle name="40% - Accent2" xfId="1547"/>
    <cellStyle name="40% - Accent3" xfId="1548"/>
    <cellStyle name="40% - Accent3 2" xfId="1549"/>
    <cellStyle name="40% - Accent4" xfId="1550"/>
    <cellStyle name="40% - Accent4 2" xfId="1551"/>
    <cellStyle name="40% - Accent5" xfId="1552"/>
    <cellStyle name="40% - Accent5 2" xfId="1553"/>
    <cellStyle name="40% - Accent6" xfId="1554"/>
    <cellStyle name="40% - Accent6 2" xfId="1555"/>
    <cellStyle name="60 % – Zvýraznění1 2" xfId="1556"/>
    <cellStyle name="60 % – Zvýraznění1 3" xfId="1557"/>
    <cellStyle name="60 % – Zvýraznění2 2" xfId="1558"/>
    <cellStyle name="60 % – Zvýraznění2 3" xfId="1559"/>
    <cellStyle name="60 % – Zvýraznění3 2" xfId="1560"/>
    <cellStyle name="60 % – Zvýraznění3 3" xfId="1561"/>
    <cellStyle name="60 % – Zvýraznění4 2" xfId="1562"/>
    <cellStyle name="60 % – Zvýraznění4 3" xfId="1563"/>
    <cellStyle name="60 % – Zvýraznění5 2" xfId="1564"/>
    <cellStyle name="60 % – Zvýraznění5 3" xfId="1565"/>
    <cellStyle name="60 % – Zvýraznění6 2" xfId="1566"/>
    <cellStyle name="60 % – Zvýraznění6 3" xfId="1567"/>
    <cellStyle name="60 % - zvýraznenie1" xfId="1568"/>
    <cellStyle name="60 % - zvýraznenie2" xfId="1569"/>
    <cellStyle name="60 % - zvýraznenie3" xfId="1570"/>
    <cellStyle name="60 % - zvýraznenie4" xfId="1571"/>
    <cellStyle name="60 % - zvýraznenie5" xfId="1572"/>
    <cellStyle name="60 % - zvýraznenie6" xfId="1573"/>
    <cellStyle name="60% - Accent1" xfId="1574"/>
    <cellStyle name="60% - Accent1 2" xfId="1575"/>
    <cellStyle name="60% - Accent2" xfId="1576"/>
    <cellStyle name="60% - Accent2 2" xfId="1577"/>
    <cellStyle name="60% - Accent3" xfId="1578"/>
    <cellStyle name="60% - Accent3 2" xfId="1579"/>
    <cellStyle name="60% - Accent4" xfId="1580"/>
    <cellStyle name="60% - Accent4 2" xfId="1581"/>
    <cellStyle name="60% - Accent5" xfId="1582"/>
    <cellStyle name="60% - Accent5 2" xfId="1583"/>
    <cellStyle name="60% - Accent6" xfId="1584"/>
    <cellStyle name="60% - Accent6 2" xfId="1585"/>
    <cellStyle name="Accent1" xfId="1586"/>
    <cellStyle name="Accent1 2" xfId="1587"/>
    <cellStyle name="Accent2" xfId="1588"/>
    <cellStyle name="Accent2 2" xfId="1589"/>
    <cellStyle name="Accent3" xfId="1590"/>
    <cellStyle name="Accent3 2" xfId="1591"/>
    <cellStyle name="Accent4" xfId="1592"/>
    <cellStyle name="Accent4 2" xfId="1593"/>
    <cellStyle name="Accent5" xfId="1594"/>
    <cellStyle name="Accent6" xfId="1595"/>
    <cellStyle name="Accent6 2" xfId="1596"/>
    <cellStyle name="Bad" xfId="1597"/>
    <cellStyle name="Bad 2" xfId="1598"/>
    <cellStyle name="bezčárky_" xfId="1599"/>
    <cellStyle name="Bold" xfId="1600"/>
    <cellStyle name="bUDGET  96" xfId="1601"/>
    <cellStyle name="bUDGET  96 2" xfId="1602"/>
    <cellStyle name="Calculation" xfId="1603"/>
    <cellStyle name="Calculation 2" xfId="1604"/>
    <cellStyle name="cargill9" xfId="1605"/>
    <cellStyle name="Celá čísla" xfId="1606"/>
    <cellStyle name="Celkem 2" xfId="1607"/>
    <cellStyle name="Celkem 3" xfId="1608"/>
    <cellStyle name="cena" xfId="25"/>
    <cellStyle name="cena 2" xfId="71"/>
    <cellStyle name="Comma [0]_laroux" xfId="26"/>
    <cellStyle name="Comma_laroux" xfId="27"/>
    <cellStyle name="Comma0" xfId="1609"/>
    <cellStyle name="Currency [0]_laroux" xfId="28"/>
    <cellStyle name="Currency_laroux" xfId="29"/>
    <cellStyle name="Currency0" xfId="1610"/>
    <cellStyle name="Čárka 2" xfId="72"/>
    <cellStyle name="čárky [0]_HW" xfId="30"/>
    <cellStyle name="Čárky bez des. míst 2" xfId="1611"/>
    <cellStyle name="číslo.00_" xfId="1612"/>
    <cellStyle name="Date" xfId="31"/>
    <cellStyle name="Dobrá" xfId="1613"/>
    <cellStyle name="Dziesiętny [0]_laroux" xfId="32"/>
    <cellStyle name="Dziesiętny_laroux" xfId="33"/>
    <cellStyle name="Euro" xfId="1614"/>
    <cellStyle name="Euro 2" xfId="1615"/>
    <cellStyle name="Explanatory Text" xfId="1616"/>
    <cellStyle name="Fixed" xfId="34"/>
    <cellStyle name="fnRegressQ" xfId="91"/>
    <cellStyle name="fnRegressQ 2" xfId="1617"/>
    <cellStyle name="fnRegressQ 2 2" xfId="1618"/>
    <cellStyle name="fnRegressQ 3" xfId="1619"/>
    <cellStyle name="fnRegressQ 3 2" xfId="1620"/>
    <cellStyle name="fnRegressQ 3 3" xfId="1621"/>
    <cellStyle name="Good" xfId="1622"/>
    <cellStyle name="Good 2" xfId="1623"/>
    <cellStyle name="Heading 1" xfId="1624"/>
    <cellStyle name="Heading 1 2" xfId="1625"/>
    <cellStyle name="Heading 1 3" xfId="1626"/>
    <cellStyle name="Heading 2" xfId="1627"/>
    <cellStyle name="Heading 2 2" xfId="1628"/>
    <cellStyle name="Heading 2 3" xfId="1629"/>
    <cellStyle name="Heading 3" xfId="1630"/>
    <cellStyle name="Heading 3 2" xfId="1631"/>
    <cellStyle name="Heading 4" xfId="1632"/>
    <cellStyle name="Heading 4 2" xfId="1633"/>
    <cellStyle name="HEADING1" xfId="35"/>
    <cellStyle name="HEADING2" xfId="36"/>
    <cellStyle name="Headline I" xfId="37"/>
    <cellStyle name="Headline II" xfId="38"/>
    <cellStyle name="Hiperłącze_Electrical" xfId="1634"/>
    <cellStyle name="Hlavička" xfId="1635"/>
    <cellStyle name="Honeywell" xfId="39"/>
    <cellStyle name="Hypertextový odkaz 2" xfId="92"/>
    <cellStyle name="Hypertextový odkaz 2 2" xfId="1636"/>
    <cellStyle name="Hypertextový odkaz 2 2 2" xfId="1637"/>
    <cellStyle name="Hypertextový odkaz 2 2 2 2" xfId="1638"/>
    <cellStyle name="Hypertextový odkaz 2 2 2 3" xfId="1639"/>
    <cellStyle name="Hypertextový odkaz 2 2 3" xfId="1640"/>
    <cellStyle name="Hypertextový odkaz 2 2 3 2" xfId="1641"/>
    <cellStyle name="Hypertextový odkaz 2 2 3 2 2" xfId="1642"/>
    <cellStyle name="Hypertextový odkaz 2 2 3 2 3" xfId="1643"/>
    <cellStyle name="Hypertextový odkaz 2 2 3 3" xfId="1644"/>
    <cellStyle name="Hypertextový odkaz 2 2 3 4" xfId="1645"/>
    <cellStyle name="Hypertextový odkaz 2 2 4" xfId="1646"/>
    <cellStyle name="Hypertextový odkaz 2 2 5" xfId="1647"/>
    <cellStyle name="Hypertextový odkaz 2 3" xfId="1648"/>
    <cellStyle name="Hypertextový odkaz 2 3 2" xfId="1649"/>
    <cellStyle name="Hypertextový odkaz 2 3 2 2" xfId="1650"/>
    <cellStyle name="Hypertextový odkaz 2 3 2 2 2" xfId="1651"/>
    <cellStyle name="Hypertextový odkaz 2 3 2 3" xfId="1652"/>
    <cellStyle name="Hypertextový odkaz 2 3 2 3 2" xfId="1653"/>
    <cellStyle name="Hypertextový odkaz 2 3 2 4" xfId="1654"/>
    <cellStyle name="Hypertextový odkaz 2 3 2 4 2" xfId="1655"/>
    <cellStyle name="Hypertextový odkaz 2 3 3" xfId="1656"/>
    <cellStyle name="Hypertextový odkaz 2 3 3 2" xfId="1657"/>
    <cellStyle name="Hypertextový odkaz 2 3 3 2 2" xfId="1658"/>
    <cellStyle name="Hypertextový odkaz 2 3 3 3" xfId="1659"/>
    <cellStyle name="Hypertextový odkaz 2 3 4" xfId="1660"/>
    <cellStyle name="Hypertextový odkaz 2 3 5" xfId="1661"/>
    <cellStyle name="Hypertextový odkaz 2 4" xfId="1662"/>
    <cellStyle name="Hypertextový odkaz 2 4 2" xfId="1663"/>
    <cellStyle name="Hypertextový odkaz 2 4 2 2" xfId="1664"/>
    <cellStyle name="Hypertextový odkaz 2 4 3" xfId="1665"/>
    <cellStyle name="Hypertextový odkaz 2 4 3 2" xfId="1666"/>
    <cellStyle name="Hypertextový odkaz 2 5" xfId="1667"/>
    <cellStyle name="Hypertextový odkaz 2 5 2" xfId="1668"/>
    <cellStyle name="Hypertextový odkaz 2 5 3" xfId="1669"/>
    <cellStyle name="Hypertextový odkaz 2 6" xfId="1670"/>
    <cellStyle name="Hypertextový odkaz 2 6 2" xfId="1671"/>
    <cellStyle name="Hypertextový odkaz 2 7" xfId="1672"/>
    <cellStyle name="Hypertextový odkaz 2 7 2" xfId="1673"/>
    <cellStyle name="Hypertextový odkaz 2 8" xfId="1674"/>
    <cellStyle name="Hypertextový odkaz 2 9" xfId="1675"/>
    <cellStyle name="Hypertextový odkaz 3" xfId="1676"/>
    <cellStyle name="Hypertextový odkaz 3 2" xfId="1677"/>
    <cellStyle name="Hypertextový odkaz 3 2 2" xfId="1678"/>
    <cellStyle name="Hypertextový odkaz 3 2 2 2" xfId="1679"/>
    <cellStyle name="Hypertextový odkaz 3 2 2 2 2" xfId="1680"/>
    <cellStyle name="Hypertextový odkaz 3 2 2 2 2 2" xfId="1681"/>
    <cellStyle name="Hypertextový odkaz 3 2 2 2 3" xfId="1682"/>
    <cellStyle name="Hypertextový odkaz 3 2 2 2 3 2" xfId="1683"/>
    <cellStyle name="Hypertextový odkaz 3 2 2 2 4" xfId="1684"/>
    <cellStyle name="Hypertextový odkaz 3 2 2 3" xfId="1685"/>
    <cellStyle name="Hypertextový odkaz 3 2 2 3 2" xfId="1686"/>
    <cellStyle name="Hypertextový odkaz 3 2 2 3 3" xfId="1687"/>
    <cellStyle name="Hypertextový odkaz 3 2 2 4" xfId="1688"/>
    <cellStyle name="Hypertextový odkaz 3 2 2 4 2" xfId="1689"/>
    <cellStyle name="Hypertextový odkaz 3 2 2 5" xfId="1690"/>
    <cellStyle name="Hypertextový odkaz 3 2 2 5 2" xfId="1691"/>
    <cellStyle name="Hypertextový odkaz 3 2 3" xfId="1692"/>
    <cellStyle name="Hypertextový odkaz 3 2 3 2" xfId="1693"/>
    <cellStyle name="Hypertextový odkaz 3 2 3 2 2" xfId="1694"/>
    <cellStyle name="Hypertextový odkaz 3 2 3 2 2 2" xfId="1695"/>
    <cellStyle name="Hypertextový odkaz 3 2 3 2 2 3" xfId="1696"/>
    <cellStyle name="Hypertextový odkaz 3 2 3 2 3" xfId="1697"/>
    <cellStyle name="Hypertextový odkaz 3 2 3 2 4" xfId="1698"/>
    <cellStyle name="Hypertextový odkaz 3 2 3 2 5" xfId="1699"/>
    <cellStyle name="Hypertextový odkaz 3 2 3 3" xfId="1700"/>
    <cellStyle name="Hypertextový odkaz 3 2 3 3 2" xfId="1701"/>
    <cellStyle name="Hypertextový odkaz 3 2 3 4" xfId="1702"/>
    <cellStyle name="Hypertextový odkaz 3 2 3 4 2" xfId="1703"/>
    <cellStyle name="Hypertextový odkaz 3 2 4" xfId="1704"/>
    <cellStyle name="Hypertextový odkaz 3 2 4 2" xfId="1705"/>
    <cellStyle name="Hypertextový odkaz 3 2 4 2 2" xfId="1706"/>
    <cellStyle name="Hypertextový odkaz 3 2 4 2 3" xfId="1707"/>
    <cellStyle name="Hypertextový odkaz 3 2 4 2 4" xfId="1708"/>
    <cellStyle name="Hypertextový odkaz 3 2 4 3" xfId="1709"/>
    <cellStyle name="Hypertextový odkaz 3 2 4 3 2" xfId="1710"/>
    <cellStyle name="Hypertextový odkaz 3 2 4 4" xfId="1711"/>
    <cellStyle name="Hypertextový odkaz 3 2 5" xfId="1712"/>
    <cellStyle name="Hypertextový odkaz 3 2 5 2" xfId="1713"/>
    <cellStyle name="Hypertextový odkaz 3 2 6" xfId="1714"/>
    <cellStyle name="Hypertextový odkaz 3 2 6 2" xfId="1715"/>
    <cellStyle name="Hypertextový odkaz 3 2 7" xfId="1716"/>
    <cellStyle name="Hypertextový odkaz 3 3" xfId="1717"/>
    <cellStyle name="Hypertextový odkaz 3 3 2" xfId="1718"/>
    <cellStyle name="Hypertextový odkaz 3 3 2 2" xfId="1719"/>
    <cellStyle name="Hypertextový odkaz 3 3 2 3" xfId="1720"/>
    <cellStyle name="Hypertextový odkaz 3 3 2 4" xfId="1721"/>
    <cellStyle name="Hypertextový odkaz 3 3 3" xfId="1722"/>
    <cellStyle name="Hypertextový odkaz 3 3 3 2" xfId="1723"/>
    <cellStyle name="Hypertextový odkaz 3 3 3 3" xfId="1724"/>
    <cellStyle name="Hypertextový odkaz 3 3 4" xfId="1725"/>
    <cellStyle name="Hypertextový odkaz 3 3 4 2" xfId="1726"/>
    <cellStyle name="Hypertextový odkaz 3 3 5" xfId="1727"/>
    <cellStyle name="Hypertextový odkaz 3 3 5 2" xfId="1728"/>
    <cellStyle name="Hypertextový odkaz 3 4" xfId="1729"/>
    <cellStyle name="Hypertextový odkaz 3 4 2" xfId="1730"/>
    <cellStyle name="Hypertextový odkaz 3 4 2 2" xfId="1731"/>
    <cellStyle name="Hypertextový odkaz 3 4 3" xfId="1732"/>
    <cellStyle name="Hypertextový odkaz 3 4 3 2" xfId="1733"/>
    <cellStyle name="Hypertextový odkaz 3 5" xfId="1734"/>
    <cellStyle name="Hypertextový odkaz 3 5 2" xfId="1735"/>
    <cellStyle name="Hypertextový odkaz 3 5 3" xfId="1736"/>
    <cellStyle name="Hypertextový odkaz 3 5 4" xfId="1737"/>
    <cellStyle name="Hypertextový odkaz 3 6" xfId="1738"/>
    <cellStyle name="Hypertextový odkaz 3 6 2" xfId="1739"/>
    <cellStyle name="Hypertextový odkaz 3 7" xfId="1740"/>
    <cellStyle name="Hypertextový odkaz 4" xfId="1741"/>
    <cellStyle name="Hypertextový odkaz 4 2" xfId="1742"/>
    <cellStyle name="Hypertextový odkaz 4 3" xfId="1743"/>
    <cellStyle name="Hypertextový odkaz 4 4" xfId="1744"/>
    <cellStyle name="Hypertextový odkaz 5" xfId="1745"/>
    <cellStyle name="Hypertextový odkaz 5 2" xfId="1746"/>
    <cellStyle name="Check Cell" xfId="1747"/>
    <cellStyle name="Chybně 2" xfId="1748"/>
    <cellStyle name="Input" xfId="1749"/>
    <cellStyle name="Input 2" xfId="1750"/>
    <cellStyle name="Instalace" xfId="40"/>
    <cellStyle name="Italic" xfId="1751"/>
    <cellStyle name="Kontrolná bunka" xfId="1752"/>
    <cellStyle name="Kontrolní buňka 2" xfId="1753"/>
    <cellStyle name="Linked Cell" xfId="1754"/>
    <cellStyle name="Linked Cell 2" xfId="1755"/>
    <cellStyle name="Měna 2" xfId="81"/>
    <cellStyle name="MJPolozky" xfId="41"/>
    <cellStyle name="MnozstviPolozky" xfId="42"/>
    <cellStyle name="NADPIS" xfId="43"/>
    <cellStyle name="Nadpis 1 2" xfId="1756"/>
    <cellStyle name="Nadpis 1 3" xfId="1757"/>
    <cellStyle name="Nadpis 2 2" xfId="1758"/>
    <cellStyle name="Nadpis 2 3" xfId="1759"/>
    <cellStyle name="Nadpis 3 2" xfId="1760"/>
    <cellStyle name="Nadpis 3 3" xfId="1761"/>
    <cellStyle name="Nadpis 4 2" xfId="1762"/>
    <cellStyle name="Nadpis 4 3" xfId="1763"/>
    <cellStyle name="Nadpis listu" xfId="1764"/>
    <cellStyle name="Název 2" xfId="1765"/>
    <cellStyle name="Název 3" xfId="1766"/>
    <cellStyle name="NazevOddilu" xfId="44"/>
    <cellStyle name="NazevPolozky" xfId="45"/>
    <cellStyle name="Neutral" xfId="1767"/>
    <cellStyle name="Neutral 2" xfId="1768"/>
    <cellStyle name="Neutrálna" xfId="1769"/>
    <cellStyle name="Neutrální 2" xfId="1770"/>
    <cellStyle name="Neutrální 3" xfId="1771"/>
    <cellStyle name="Normal 2" xfId="1772"/>
    <cellStyle name="Normal 2 2" xfId="1773"/>
    <cellStyle name="Normal 4" xfId="1774"/>
    <cellStyle name="Normal 4 2" xfId="1775"/>
    <cellStyle name="Normal 5" xfId="1776"/>
    <cellStyle name="Normal_02_RFE SO01_17.10.06" xfId="46"/>
    <cellStyle name="Normale_Complete_official_price_list_2007CZ" xfId="1777"/>
    <cellStyle name="Normálna 2" xfId="1778"/>
    <cellStyle name="Normálna 2 2" xfId="1779"/>
    <cellStyle name="normálne 2" xfId="1780"/>
    <cellStyle name="normálne 2 2" xfId="1781"/>
    <cellStyle name="normálne 3" xfId="1782"/>
    <cellStyle name="normálne 3 2" xfId="1783"/>
    <cellStyle name="normálne 4" xfId="1784"/>
    <cellStyle name="normálne 4 2" xfId="1785"/>
    <cellStyle name="normálne 5" xfId="1786"/>
    <cellStyle name="normálne 5 2" xfId="1787"/>
    <cellStyle name="normálne 6" xfId="1788"/>
    <cellStyle name="normálne 6 2" xfId="1789"/>
    <cellStyle name="Normální" xfId="0" builtinId="0"/>
    <cellStyle name="Normální 10" xfId="73"/>
    <cellStyle name="normální 10 10" xfId="93"/>
    <cellStyle name="normální 10 10 2" xfId="94"/>
    <cellStyle name="normální 10 11" xfId="95"/>
    <cellStyle name="normální 10 11 2" xfId="96"/>
    <cellStyle name="normální 10 12" xfId="97"/>
    <cellStyle name="normální 10 12 2" xfId="98"/>
    <cellStyle name="normální 10 13" xfId="99"/>
    <cellStyle name="normální 10 13 2" xfId="100"/>
    <cellStyle name="normální 10 14" xfId="101"/>
    <cellStyle name="normální 10 14 2" xfId="102"/>
    <cellStyle name="normální 10 15" xfId="103"/>
    <cellStyle name="normální 10 15 2" xfId="104"/>
    <cellStyle name="normální 10 16" xfId="105"/>
    <cellStyle name="normální 10 16 2" xfId="106"/>
    <cellStyle name="normální 10 17" xfId="107"/>
    <cellStyle name="normální 10 18" xfId="108"/>
    <cellStyle name="normální 10 19" xfId="109"/>
    <cellStyle name="normální 10 2" xfId="110"/>
    <cellStyle name="normální 10 2 2" xfId="111"/>
    <cellStyle name="normální 10 20" xfId="112"/>
    <cellStyle name="normální 10 21" xfId="113"/>
    <cellStyle name="normální 10 22" xfId="114"/>
    <cellStyle name="normální 10 23" xfId="115"/>
    <cellStyle name="normální 10 24" xfId="116"/>
    <cellStyle name="normální 10 25" xfId="117"/>
    <cellStyle name="normální 10 26" xfId="118"/>
    <cellStyle name="normální 10 27" xfId="119"/>
    <cellStyle name="normální 10 28" xfId="1790"/>
    <cellStyle name="normální 10 3" xfId="120"/>
    <cellStyle name="normální 10 3 2" xfId="121"/>
    <cellStyle name="normální 10 4" xfId="122"/>
    <cellStyle name="normální 10 4 2" xfId="123"/>
    <cellStyle name="normální 10 5" xfId="124"/>
    <cellStyle name="normální 10 5 2" xfId="125"/>
    <cellStyle name="normální 10 6" xfId="126"/>
    <cellStyle name="normální 10 6 2" xfId="127"/>
    <cellStyle name="normální 10 7" xfId="128"/>
    <cellStyle name="normální 10 7 2" xfId="129"/>
    <cellStyle name="normální 10 8" xfId="130"/>
    <cellStyle name="normální 10 8 2" xfId="131"/>
    <cellStyle name="normální 10 9" xfId="132"/>
    <cellStyle name="normální 10 9 2" xfId="133"/>
    <cellStyle name="normální 11" xfId="134"/>
    <cellStyle name="normální 11 2" xfId="135"/>
    <cellStyle name="Normální 11 2 2" xfId="1791"/>
    <cellStyle name="normální 11 3" xfId="136"/>
    <cellStyle name="normální 11 4" xfId="137"/>
    <cellStyle name="normální 11 5" xfId="138"/>
    <cellStyle name="normální 11 6" xfId="139"/>
    <cellStyle name="normální 11 7" xfId="140"/>
    <cellStyle name="normální 11 8" xfId="141"/>
    <cellStyle name="normální 11 9" xfId="1792"/>
    <cellStyle name="normální 12" xfId="142"/>
    <cellStyle name="normální 12 2" xfId="143"/>
    <cellStyle name="normální 12 3" xfId="144"/>
    <cellStyle name="normální 12 4" xfId="145"/>
    <cellStyle name="normální 12 5" xfId="146"/>
    <cellStyle name="normální 12 6" xfId="147"/>
    <cellStyle name="normální 12 7" xfId="148"/>
    <cellStyle name="normální 12 8" xfId="149"/>
    <cellStyle name="normální 12 9" xfId="1793"/>
    <cellStyle name="normální 13" xfId="150"/>
    <cellStyle name="normální 13 2" xfId="151"/>
    <cellStyle name="normální 13 2 2" xfId="152"/>
    <cellStyle name="normální 13 2 3" xfId="153"/>
    <cellStyle name="normální 13 2 4" xfId="154"/>
    <cellStyle name="normální 13 2 5" xfId="155"/>
    <cellStyle name="normální 13 3" xfId="1794"/>
    <cellStyle name="Normální 14" xfId="156"/>
    <cellStyle name="normální 14 2" xfId="157"/>
    <cellStyle name="Normální 14_Xl0000011" xfId="1795"/>
    <cellStyle name="Normální 15" xfId="158"/>
    <cellStyle name="Normální 16" xfId="159"/>
    <cellStyle name="Normální 17" xfId="160"/>
    <cellStyle name="Normální 18" xfId="161"/>
    <cellStyle name="Normální 184" xfId="1796"/>
    <cellStyle name="Normální 19" xfId="162"/>
    <cellStyle name="normální 19 2" xfId="163"/>
    <cellStyle name="Normální 19_Xl0000011" xfId="1797"/>
    <cellStyle name="Normální 2" xfId="1"/>
    <cellStyle name="normální 2 10" xfId="47"/>
    <cellStyle name="normální 2 10 2" xfId="164"/>
    <cellStyle name="normální 2 10 3" xfId="1798"/>
    <cellStyle name="normální 2 11" xfId="165"/>
    <cellStyle name="normální 2 11 2" xfId="166"/>
    <cellStyle name="Normální 2 11 3" xfId="1799"/>
    <cellStyle name="normální 2 11 4" xfId="1800"/>
    <cellStyle name="normální 2 12" xfId="167"/>
    <cellStyle name="normální 2 12 2" xfId="168"/>
    <cellStyle name="normální 2 12 3" xfId="1801"/>
    <cellStyle name="normální 2 13" xfId="169"/>
    <cellStyle name="normální 2 13 2" xfId="170"/>
    <cellStyle name="normální 2 14" xfId="171"/>
    <cellStyle name="normální 2 14 2" xfId="172"/>
    <cellStyle name="normální 2 15" xfId="173"/>
    <cellStyle name="normální 2 15 2" xfId="174"/>
    <cellStyle name="normální 2 16" xfId="175"/>
    <cellStyle name="normální 2 16 2" xfId="176"/>
    <cellStyle name="normální 2 17" xfId="177"/>
    <cellStyle name="normální 2 17 2" xfId="178"/>
    <cellStyle name="normální 2 18" xfId="179"/>
    <cellStyle name="normální 2 18 2" xfId="180"/>
    <cellStyle name="normální 2 19" xfId="181"/>
    <cellStyle name="normální 2 2" xfId="48"/>
    <cellStyle name="normální 2 2 10" xfId="182"/>
    <cellStyle name="normální 2 2 10 2" xfId="183"/>
    <cellStyle name="normální 2 2 11" xfId="184"/>
    <cellStyle name="normální 2 2 11 2" xfId="185"/>
    <cellStyle name="normální 2 2 12" xfId="186"/>
    <cellStyle name="normální 2 2 12 2" xfId="187"/>
    <cellStyle name="normální 2 2 13" xfId="188"/>
    <cellStyle name="normální 2 2 13 2" xfId="189"/>
    <cellStyle name="normální 2 2 14" xfId="190"/>
    <cellStyle name="normální 2 2 14 2" xfId="191"/>
    <cellStyle name="normální 2 2 15" xfId="192"/>
    <cellStyle name="normální 2 2 15 2" xfId="193"/>
    <cellStyle name="normální 2 2 16" xfId="194"/>
    <cellStyle name="normální 2 2 16 2" xfId="195"/>
    <cellStyle name="normální 2 2 17" xfId="196"/>
    <cellStyle name="normální 2 2 18" xfId="197"/>
    <cellStyle name="normální 2 2 19" xfId="198"/>
    <cellStyle name="normální 2 2 2" xfId="199"/>
    <cellStyle name="normální 2 2 2 10" xfId="200"/>
    <cellStyle name="normální 2 2 2 10 2" xfId="201"/>
    <cellStyle name="normální 2 2 2 11" xfId="202"/>
    <cellStyle name="normální 2 2 2 11 2" xfId="203"/>
    <cellStyle name="normální 2 2 2 12" xfId="204"/>
    <cellStyle name="normální 2 2 2 12 2" xfId="205"/>
    <cellStyle name="normální 2 2 2 13" xfId="206"/>
    <cellStyle name="normální 2 2 2 13 2" xfId="207"/>
    <cellStyle name="normální 2 2 2 14" xfId="208"/>
    <cellStyle name="normální 2 2 2 14 2" xfId="209"/>
    <cellStyle name="normální 2 2 2 15" xfId="210"/>
    <cellStyle name="normální 2 2 2 15 2" xfId="211"/>
    <cellStyle name="normální 2 2 2 16" xfId="212"/>
    <cellStyle name="normální 2 2 2 17" xfId="213"/>
    <cellStyle name="normální 2 2 2 18" xfId="214"/>
    <cellStyle name="normální 2 2 2 19" xfId="215"/>
    <cellStyle name="normální 2 2 2 2" xfId="216"/>
    <cellStyle name="normální 2 2 2 2 2" xfId="217"/>
    <cellStyle name="normální 2 2 2 20" xfId="218"/>
    <cellStyle name="normální 2 2 2 21" xfId="219"/>
    <cellStyle name="normální 2 2 2 22" xfId="220"/>
    <cellStyle name="normální 2 2 2 23" xfId="1802"/>
    <cellStyle name="normální 2 2 2 3" xfId="221"/>
    <cellStyle name="normální 2 2 2 3 2" xfId="222"/>
    <cellStyle name="normální 2 2 2 4" xfId="223"/>
    <cellStyle name="normální 2 2 2 4 2" xfId="224"/>
    <cellStyle name="normální 2 2 2 5" xfId="225"/>
    <cellStyle name="normální 2 2 2 5 2" xfId="226"/>
    <cellStyle name="normální 2 2 2 6" xfId="227"/>
    <cellStyle name="normální 2 2 2 6 2" xfId="228"/>
    <cellStyle name="normální 2 2 2 7" xfId="229"/>
    <cellStyle name="normální 2 2 2 7 2" xfId="230"/>
    <cellStyle name="normální 2 2 2 8" xfId="231"/>
    <cellStyle name="normální 2 2 2 8 2" xfId="232"/>
    <cellStyle name="normální 2 2 2 9" xfId="233"/>
    <cellStyle name="normální 2 2 2 9 2" xfId="234"/>
    <cellStyle name="normální 2 2 20" xfId="235"/>
    <cellStyle name="normální 2 2 21" xfId="236"/>
    <cellStyle name="normální 2 2 22" xfId="237"/>
    <cellStyle name="normální 2 2 23" xfId="238"/>
    <cellStyle name="normální 2 2 24" xfId="239"/>
    <cellStyle name="normální 2 2 25" xfId="240"/>
    <cellStyle name="normální 2 2 26" xfId="1803"/>
    <cellStyle name="normální 2 2 3" xfId="241"/>
    <cellStyle name="normální 2 2 3 2" xfId="242"/>
    <cellStyle name="normální 2 2 3 3" xfId="243"/>
    <cellStyle name="normální 2 2 3 4" xfId="244"/>
    <cellStyle name="normální 2 2 3 5" xfId="245"/>
    <cellStyle name="normální 2 2 3 6" xfId="246"/>
    <cellStyle name="normální 2 2 3 7" xfId="247"/>
    <cellStyle name="normální 2 2 3 8" xfId="248"/>
    <cellStyle name="normální 2 2 4" xfId="249"/>
    <cellStyle name="normální 2 2 4 2" xfId="250"/>
    <cellStyle name="normální 2 2 5" xfId="251"/>
    <cellStyle name="normální 2 2 5 2" xfId="252"/>
    <cellStyle name="normální 2 2 6" xfId="253"/>
    <cellStyle name="normální 2 2 6 2" xfId="254"/>
    <cellStyle name="normální 2 2 7" xfId="255"/>
    <cellStyle name="normální 2 2 7 2" xfId="256"/>
    <cellStyle name="normální 2 2 8" xfId="257"/>
    <cellStyle name="normální 2 2 8 2" xfId="258"/>
    <cellStyle name="normální 2 2 9" xfId="259"/>
    <cellStyle name="normální 2 2 9 2" xfId="260"/>
    <cellStyle name="normální 2 20" xfId="261"/>
    <cellStyle name="normální 2 21" xfId="262"/>
    <cellStyle name="normální 2 22" xfId="263"/>
    <cellStyle name="normální 2 23" xfId="264"/>
    <cellStyle name="normální 2 24" xfId="265"/>
    <cellStyle name="normální 2 25" xfId="1804"/>
    <cellStyle name="normální 2 26" xfId="1805"/>
    <cellStyle name="normální 2 27" xfId="1806"/>
    <cellStyle name="normální 2 28" xfId="1807"/>
    <cellStyle name="normální 2 29" xfId="1808"/>
    <cellStyle name="normální 2 3" xfId="49"/>
    <cellStyle name="normální 2 3 10" xfId="266"/>
    <cellStyle name="normální 2 3 10 2" xfId="267"/>
    <cellStyle name="normální 2 3 11" xfId="268"/>
    <cellStyle name="normální 2 3 11 2" xfId="269"/>
    <cellStyle name="normální 2 3 12" xfId="270"/>
    <cellStyle name="normální 2 3 13" xfId="1809"/>
    <cellStyle name="normální 2 3 2" xfId="271"/>
    <cellStyle name="normální 2 3 2 2" xfId="272"/>
    <cellStyle name="normální 2 3 2 3" xfId="1810"/>
    <cellStyle name="normální 2 3 3" xfId="273"/>
    <cellStyle name="normální 2 3 3 2" xfId="274"/>
    <cellStyle name="normální 2 3 4" xfId="275"/>
    <cellStyle name="normální 2 3 4 2" xfId="276"/>
    <cellStyle name="normální 2 3 5" xfId="277"/>
    <cellStyle name="normální 2 3 5 2" xfId="278"/>
    <cellStyle name="normální 2 3 6" xfId="279"/>
    <cellStyle name="normální 2 3 6 2" xfId="280"/>
    <cellStyle name="normální 2 3 7" xfId="281"/>
    <cellStyle name="normální 2 3 7 2" xfId="282"/>
    <cellStyle name="normální 2 3 8" xfId="283"/>
    <cellStyle name="normální 2 3 8 2" xfId="284"/>
    <cellStyle name="normální 2 3 9" xfId="285"/>
    <cellStyle name="normální 2 3 9 2" xfId="286"/>
    <cellStyle name="normální 2 30" xfId="1811"/>
    <cellStyle name="normální 2 31" xfId="1812"/>
    <cellStyle name="normální 2 32" xfId="1813"/>
    <cellStyle name="normální 2 33" xfId="1814"/>
    <cellStyle name="normální 2 34" xfId="1815"/>
    <cellStyle name="normální 2 35" xfId="1816"/>
    <cellStyle name="normální 2 36" xfId="1817"/>
    <cellStyle name="normální 2 37" xfId="1818"/>
    <cellStyle name="normální 2 38" xfId="1819"/>
    <cellStyle name="normální 2 39" xfId="1820"/>
    <cellStyle name="normální 2 4" xfId="50"/>
    <cellStyle name="normální 2 4 2" xfId="287"/>
    <cellStyle name="Normální 2 4 3" xfId="1821"/>
    <cellStyle name="normální 2 4 4" xfId="1822"/>
    <cellStyle name="normální 2 40" xfId="1823"/>
    <cellStyle name="normální 2 41" xfId="1824"/>
    <cellStyle name="normální 2 42" xfId="1825"/>
    <cellStyle name="normální 2 43" xfId="1826"/>
    <cellStyle name="normální 2 44" xfId="1827"/>
    <cellStyle name="normální 2 45" xfId="1828"/>
    <cellStyle name="normální 2 46" xfId="1829"/>
    <cellStyle name="normální 2 47" xfId="1830"/>
    <cellStyle name="normální 2 48" xfId="1831"/>
    <cellStyle name="normální 2 49" xfId="1832"/>
    <cellStyle name="normální 2 5" xfId="51"/>
    <cellStyle name="normální 2 5 2" xfId="288"/>
    <cellStyle name="normální 2 5 3" xfId="1833"/>
    <cellStyle name="normální 2 50" xfId="1834"/>
    <cellStyle name="normální 2 51" xfId="1835"/>
    <cellStyle name="normální 2 52" xfId="1836"/>
    <cellStyle name="normální 2 53" xfId="1837"/>
    <cellStyle name="normální 2 54" xfId="1838"/>
    <cellStyle name="normální 2 6" xfId="52"/>
    <cellStyle name="normální 2 6 2" xfId="289"/>
    <cellStyle name="normální 2 6 3" xfId="1839"/>
    <cellStyle name="normální 2 7" xfId="53"/>
    <cellStyle name="normální 2 7 2" xfId="290"/>
    <cellStyle name="normální 2 7 3" xfId="1840"/>
    <cellStyle name="normální 2 8" xfId="54"/>
    <cellStyle name="normální 2 8 2" xfId="291"/>
    <cellStyle name="normální 2 8 2 2" xfId="1841"/>
    <cellStyle name="normální 2 8 3" xfId="1842"/>
    <cellStyle name="normální 2 8 4" xfId="1843"/>
    <cellStyle name="normální 2 9" xfId="55"/>
    <cellStyle name="normální 2 9 2" xfId="292"/>
    <cellStyle name="normální 2 9 2 2" xfId="1844"/>
    <cellStyle name="normální 2 9 3" xfId="1845"/>
    <cellStyle name="normální 2 9 4" xfId="1846"/>
    <cellStyle name="normální 2_ROZP_VRÚ_SLAPY" xfId="293"/>
    <cellStyle name="Normální 20" xfId="294"/>
    <cellStyle name="Normální 21" xfId="295"/>
    <cellStyle name="Normální 22" xfId="296"/>
    <cellStyle name="Normální 23" xfId="297"/>
    <cellStyle name="Normální 24" xfId="298"/>
    <cellStyle name="Normální 25" xfId="299"/>
    <cellStyle name="Normální 26" xfId="300"/>
    <cellStyle name="Normální 27" xfId="301"/>
    <cellStyle name="Normální 28" xfId="302"/>
    <cellStyle name="Normální 29" xfId="303"/>
    <cellStyle name="Normální 3" xfId="79"/>
    <cellStyle name="normální 3 10" xfId="304"/>
    <cellStyle name="normální 3 10 2" xfId="305"/>
    <cellStyle name="normální 3 10 3" xfId="306"/>
    <cellStyle name="normální 3 10 4" xfId="307"/>
    <cellStyle name="normální 3 10 5" xfId="308"/>
    <cellStyle name="normální 3 10 6" xfId="309"/>
    <cellStyle name="normální 3 10 7" xfId="310"/>
    <cellStyle name="normální 3 10 8" xfId="311"/>
    <cellStyle name="normální 3 11" xfId="312"/>
    <cellStyle name="normální 3 11 2" xfId="313"/>
    <cellStyle name="normální 3 12" xfId="314"/>
    <cellStyle name="normální 3 12 2" xfId="315"/>
    <cellStyle name="normální 3 13" xfId="316"/>
    <cellStyle name="normální 3 13 2" xfId="317"/>
    <cellStyle name="normální 3 14" xfId="318"/>
    <cellStyle name="normální 3 14 2" xfId="319"/>
    <cellStyle name="normální 3 15" xfId="320"/>
    <cellStyle name="normální 3 15 2" xfId="321"/>
    <cellStyle name="normální 3 16" xfId="322"/>
    <cellStyle name="normální 3 16 2" xfId="323"/>
    <cellStyle name="normální 3 17" xfId="324"/>
    <cellStyle name="normální 3 17 2" xfId="325"/>
    <cellStyle name="normální 3 18" xfId="326"/>
    <cellStyle name="normální 3 18 2" xfId="327"/>
    <cellStyle name="normální 3 19" xfId="328"/>
    <cellStyle name="normální 3 19 2" xfId="329"/>
    <cellStyle name="normální 3 2" xfId="330"/>
    <cellStyle name="normální 3 2 10" xfId="331"/>
    <cellStyle name="normální 3 2 10 2" xfId="332"/>
    <cellStyle name="normální 3 2 11" xfId="333"/>
    <cellStyle name="normální 3 2 11 2" xfId="334"/>
    <cellStyle name="normální 3 2 12" xfId="335"/>
    <cellStyle name="normální 3 2 12 2" xfId="336"/>
    <cellStyle name="normální 3 2 13" xfId="337"/>
    <cellStyle name="normální 3 2 13 2" xfId="338"/>
    <cellStyle name="normální 3 2 14" xfId="339"/>
    <cellStyle name="normální 3 2 14 2" xfId="340"/>
    <cellStyle name="normální 3 2 15" xfId="341"/>
    <cellStyle name="normální 3 2 15 2" xfId="342"/>
    <cellStyle name="normální 3 2 16" xfId="343"/>
    <cellStyle name="normální 3 2 16 2" xfId="344"/>
    <cellStyle name="normální 3 2 17" xfId="345"/>
    <cellStyle name="normální 3 2 17 2" xfId="346"/>
    <cellStyle name="normální 3 2 18" xfId="347"/>
    <cellStyle name="normální 3 2 18 2" xfId="348"/>
    <cellStyle name="normální 3 2 19" xfId="349"/>
    <cellStyle name="normální 3 2 2" xfId="350"/>
    <cellStyle name="normální 3 2 2 10" xfId="351"/>
    <cellStyle name="normální 3 2 2 10 2" xfId="352"/>
    <cellStyle name="normální 3 2 2 11" xfId="353"/>
    <cellStyle name="normální 3 2 2 11 2" xfId="354"/>
    <cellStyle name="normální 3 2 2 12" xfId="355"/>
    <cellStyle name="normální 3 2 2 12 2" xfId="356"/>
    <cellStyle name="normální 3 2 2 13" xfId="357"/>
    <cellStyle name="normální 3 2 2 13 2" xfId="358"/>
    <cellStyle name="normální 3 2 2 14" xfId="359"/>
    <cellStyle name="normální 3 2 2 14 2" xfId="360"/>
    <cellStyle name="normální 3 2 2 15" xfId="361"/>
    <cellStyle name="normální 3 2 2 15 2" xfId="362"/>
    <cellStyle name="normální 3 2 2 16" xfId="363"/>
    <cellStyle name="normální 3 2 2 17" xfId="364"/>
    <cellStyle name="normální 3 2 2 18" xfId="365"/>
    <cellStyle name="normální 3 2 2 19" xfId="366"/>
    <cellStyle name="normální 3 2 2 2" xfId="367"/>
    <cellStyle name="normální 3 2 2 2 2" xfId="368"/>
    <cellStyle name="normální 3 2 2 20" xfId="369"/>
    <cellStyle name="normální 3 2 2 21" xfId="370"/>
    <cellStyle name="normální 3 2 2 22" xfId="371"/>
    <cellStyle name="normální 3 2 2 23" xfId="1847"/>
    <cellStyle name="normální 3 2 2 3" xfId="372"/>
    <cellStyle name="normální 3 2 2 3 2" xfId="373"/>
    <cellStyle name="normální 3 2 2 4" xfId="374"/>
    <cellStyle name="normální 3 2 2 4 2" xfId="375"/>
    <cellStyle name="normální 3 2 2 5" xfId="376"/>
    <cellStyle name="normální 3 2 2 5 2" xfId="377"/>
    <cellStyle name="normální 3 2 2 6" xfId="378"/>
    <cellStyle name="normální 3 2 2 6 2" xfId="379"/>
    <cellStyle name="normální 3 2 2 7" xfId="380"/>
    <cellStyle name="normální 3 2 2 7 2" xfId="381"/>
    <cellStyle name="normální 3 2 2 8" xfId="382"/>
    <cellStyle name="normální 3 2 2 8 2" xfId="383"/>
    <cellStyle name="normální 3 2 2 9" xfId="384"/>
    <cellStyle name="normální 3 2 2 9 2" xfId="385"/>
    <cellStyle name="normální 3 2 20" xfId="386"/>
    <cellStyle name="normální 3 2 21" xfId="387"/>
    <cellStyle name="normální 3 2 22" xfId="388"/>
    <cellStyle name="normální 3 2 23" xfId="389"/>
    <cellStyle name="normální 3 2 24" xfId="390"/>
    <cellStyle name="normální 3 2 25" xfId="391"/>
    <cellStyle name="normální 3 2 26" xfId="392"/>
    <cellStyle name="normální 3 2 27" xfId="393"/>
    <cellStyle name="normální 3 2 28" xfId="1848"/>
    <cellStyle name="normální 3 2 3" xfId="394"/>
    <cellStyle name="normální 3 2 3 10" xfId="395"/>
    <cellStyle name="normální 3 2 3 10 2" xfId="396"/>
    <cellStyle name="normální 3 2 3 11" xfId="397"/>
    <cellStyle name="normální 3 2 3 11 2" xfId="398"/>
    <cellStyle name="normální 3 2 3 12" xfId="399"/>
    <cellStyle name="normální 3 2 3 12 2" xfId="400"/>
    <cellStyle name="normální 3 2 3 13" xfId="401"/>
    <cellStyle name="normální 3 2 3 13 2" xfId="402"/>
    <cellStyle name="normální 3 2 3 14" xfId="403"/>
    <cellStyle name="normální 3 2 3 14 2" xfId="404"/>
    <cellStyle name="normální 3 2 3 15" xfId="405"/>
    <cellStyle name="normální 3 2 3 15 2" xfId="406"/>
    <cellStyle name="normální 3 2 3 16" xfId="407"/>
    <cellStyle name="normální 3 2 3 17" xfId="408"/>
    <cellStyle name="normální 3 2 3 18" xfId="409"/>
    <cellStyle name="normální 3 2 3 19" xfId="410"/>
    <cellStyle name="normální 3 2 3 2" xfId="411"/>
    <cellStyle name="normální 3 2 3 2 2" xfId="412"/>
    <cellStyle name="normální 3 2 3 20" xfId="413"/>
    <cellStyle name="normální 3 2 3 21" xfId="414"/>
    <cellStyle name="normální 3 2 3 22" xfId="415"/>
    <cellStyle name="normální 3 2 3 23" xfId="1849"/>
    <cellStyle name="normální 3 2 3 3" xfId="416"/>
    <cellStyle name="normální 3 2 3 3 2" xfId="417"/>
    <cellStyle name="normální 3 2 3 4" xfId="418"/>
    <cellStyle name="normální 3 2 3 4 2" xfId="419"/>
    <cellStyle name="normální 3 2 3 5" xfId="420"/>
    <cellStyle name="normální 3 2 3 5 2" xfId="421"/>
    <cellStyle name="normální 3 2 3 6" xfId="422"/>
    <cellStyle name="normální 3 2 3 6 2" xfId="423"/>
    <cellStyle name="normální 3 2 3 7" xfId="424"/>
    <cellStyle name="normální 3 2 3 7 2" xfId="425"/>
    <cellStyle name="normální 3 2 3 8" xfId="426"/>
    <cellStyle name="normální 3 2 3 8 2" xfId="427"/>
    <cellStyle name="normální 3 2 3 9" xfId="428"/>
    <cellStyle name="normální 3 2 3 9 2" xfId="429"/>
    <cellStyle name="normální 3 2 4" xfId="430"/>
    <cellStyle name="normální 3 2 4 10" xfId="431"/>
    <cellStyle name="normální 3 2 4 10 2" xfId="432"/>
    <cellStyle name="normální 3 2 4 11" xfId="433"/>
    <cellStyle name="normální 3 2 4 11 2" xfId="434"/>
    <cellStyle name="normální 3 2 4 12" xfId="435"/>
    <cellStyle name="normální 3 2 4 12 2" xfId="436"/>
    <cellStyle name="normální 3 2 4 13" xfId="437"/>
    <cellStyle name="normální 3 2 4 13 2" xfId="438"/>
    <cellStyle name="normální 3 2 4 14" xfId="439"/>
    <cellStyle name="normální 3 2 4 14 2" xfId="440"/>
    <cellStyle name="normální 3 2 4 15" xfId="441"/>
    <cellStyle name="normální 3 2 4 15 2" xfId="442"/>
    <cellStyle name="normální 3 2 4 16" xfId="443"/>
    <cellStyle name="normální 3 2 4 17" xfId="444"/>
    <cellStyle name="normální 3 2 4 18" xfId="445"/>
    <cellStyle name="normální 3 2 4 19" xfId="446"/>
    <cellStyle name="normální 3 2 4 2" xfId="447"/>
    <cellStyle name="normální 3 2 4 2 2" xfId="448"/>
    <cellStyle name="normální 3 2 4 20" xfId="449"/>
    <cellStyle name="normální 3 2 4 21" xfId="450"/>
    <cellStyle name="normální 3 2 4 22" xfId="451"/>
    <cellStyle name="normální 3 2 4 3" xfId="452"/>
    <cellStyle name="normální 3 2 4 3 2" xfId="453"/>
    <cellStyle name="normální 3 2 4 4" xfId="454"/>
    <cellStyle name="normální 3 2 4 4 2" xfId="455"/>
    <cellStyle name="normální 3 2 4 5" xfId="456"/>
    <cellStyle name="normální 3 2 4 5 2" xfId="457"/>
    <cellStyle name="normální 3 2 4 6" xfId="458"/>
    <cellStyle name="normální 3 2 4 6 2" xfId="459"/>
    <cellStyle name="normální 3 2 4 7" xfId="460"/>
    <cellStyle name="normální 3 2 4 7 2" xfId="461"/>
    <cellStyle name="normální 3 2 4 8" xfId="462"/>
    <cellStyle name="normální 3 2 4 8 2" xfId="463"/>
    <cellStyle name="normální 3 2 4 9" xfId="464"/>
    <cellStyle name="normální 3 2 4 9 2" xfId="465"/>
    <cellStyle name="normální 3 2 5" xfId="466"/>
    <cellStyle name="normální 3 2 5 2" xfId="467"/>
    <cellStyle name="normální 3 2 5 3" xfId="468"/>
    <cellStyle name="normální 3 2 5 4" xfId="469"/>
    <cellStyle name="normální 3 2 5 5" xfId="470"/>
    <cellStyle name="normální 3 2 5 6" xfId="471"/>
    <cellStyle name="normální 3 2 5 7" xfId="472"/>
    <cellStyle name="normální 3 2 5 8" xfId="473"/>
    <cellStyle name="normální 3 2 6" xfId="474"/>
    <cellStyle name="normální 3 2 6 2" xfId="475"/>
    <cellStyle name="normální 3 2 6 3" xfId="476"/>
    <cellStyle name="normální 3 2 6 4" xfId="477"/>
    <cellStyle name="normální 3 2 6 5" xfId="478"/>
    <cellStyle name="normální 3 2 6 6" xfId="479"/>
    <cellStyle name="normální 3 2 6 7" xfId="480"/>
    <cellStyle name="normální 3 2 6 8" xfId="481"/>
    <cellStyle name="normální 3 2 7" xfId="482"/>
    <cellStyle name="normální 3 2 7 2" xfId="483"/>
    <cellStyle name="normální 3 2 7 3" xfId="484"/>
    <cellStyle name="normální 3 2 7 4" xfId="485"/>
    <cellStyle name="normální 3 2 7 5" xfId="486"/>
    <cellStyle name="normální 3 2 7 6" xfId="487"/>
    <cellStyle name="normální 3 2 7 7" xfId="488"/>
    <cellStyle name="normální 3 2 7 8" xfId="489"/>
    <cellStyle name="normální 3 2 8" xfId="490"/>
    <cellStyle name="normální 3 2 8 2" xfId="491"/>
    <cellStyle name="normální 3 2 9" xfId="492"/>
    <cellStyle name="normální 3 2 9 2" xfId="493"/>
    <cellStyle name="normální 3 20" xfId="494"/>
    <cellStyle name="normální 3 20 2" xfId="495"/>
    <cellStyle name="normální 3 21" xfId="496"/>
    <cellStyle name="normální 3 21 2" xfId="497"/>
    <cellStyle name="normální 3 22" xfId="498"/>
    <cellStyle name="normální 3 23" xfId="499"/>
    <cellStyle name="normální 3 24" xfId="500"/>
    <cellStyle name="normální 3 25" xfId="501"/>
    <cellStyle name="normální 3 26" xfId="502"/>
    <cellStyle name="normální 3 27" xfId="503"/>
    <cellStyle name="normální 3 28" xfId="504"/>
    <cellStyle name="normální 3 29" xfId="505"/>
    <cellStyle name="normální 3 3" xfId="506"/>
    <cellStyle name="normální 3 3 10" xfId="507"/>
    <cellStyle name="normální 3 3 10 2" xfId="508"/>
    <cellStyle name="normální 3 3 10 3" xfId="509"/>
    <cellStyle name="normální 3 3 10 4" xfId="510"/>
    <cellStyle name="normální 3 3 10 5" xfId="511"/>
    <cellStyle name="normální 3 3 10 6" xfId="512"/>
    <cellStyle name="normální 3 3 10 7" xfId="513"/>
    <cellStyle name="normální 3 3 10 8" xfId="514"/>
    <cellStyle name="normální 3 3 11" xfId="515"/>
    <cellStyle name="normální 3 3 11 2" xfId="516"/>
    <cellStyle name="normální 3 3 12" xfId="517"/>
    <cellStyle name="normální 3 3 12 2" xfId="518"/>
    <cellStyle name="normální 3 3 13" xfId="519"/>
    <cellStyle name="normální 3 3 13 2" xfId="520"/>
    <cellStyle name="normální 3 3 14" xfId="521"/>
    <cellStyle name="normální 3 3 14 2" xfId="522"/>
    <cellStyle name="normální 3 3 15" xfId="523"/>
    <cellStyle name="normální 3 3 15 2" xfId="524"/>
    <cellStyle name="normální 3 3 16" xfId="525"/>
    <cellStyle name="normální 3 3 16 2" xfId="526"/>
    <cellStyle name="normální 3 3 17" xfId="527"/>
    <cellStyle name="normální 3 3 17 2" xfId="528"/>
    <cellStyle name="normální 3 3 18" xfId="529"/>
    <cellStyle name="normální 3 3 18 2" xfId="530"/>
    <cellStyle name="normální 3 3 19" xfId="531"/>
    <cellStyle name="normální 3 3 19 2" xfId="532"/>
    <cellStyle name="normální 3 3 2" xfId="533"/>
    <cellStyle name="normální 3 3 2 2" xfId="1850"/>
    <cellStyle name="normální 3 3 20" xfId="534"/>
    <cellStyle name="normální 3 3 20 2" xfId="535"/>
    <cellStyle name="normální 3 3 21" xfId="536"/>
    <cellStyle name="normální 3 3 22" xfId="537"/>
    <cellStyle name="normální 3 3 23" xfId="538"/>
    <cellStyle name="normální 3 3 24" xfId="539"/>
    <cellStyle name="normální 3 3 25" xfId="540"/>
    <cellStyle name="normální 3 3 26" xfId="541"/>
    <cellStyle name="normální 3 3 27" xfId="542"/>
    <cellStyle name="normální 3 3 28" xfId="543"/>
    <cellStyle name="normální 3 3 29" xfId="544"/>
    <cellStyle name="normální 3 3 3" xfId="545"/>
    <cellStyle name="normální 3 3 3 2" xfId="546"/>
    <cellStyle name="normální 3 3 3 3" xfId="547"/>
    <cellStyle name="normální 3 3 3 3 2" xfId="548"/>
    <cellStyle name="normální 3 3 3 3 3" xfId="549"/>
    <cellStyle name="normální 3 3 3 3 4" xfId="550"/>
    <cellStyle name="normální 3 3 3 3 5" xfId="551"/>
    <cellStyle name="normální 3 3 3 3 6" xfId="552"/>
    <cellStyle name="normální 3 3 3 3 7" xfId="553"/>
    <cellStyle name="normální 3 3 3 3 8" xfId="554"/>
    <cellStyle name="normální 3 3 30" xfId="1851"/>
    <cellStyle name="normální 3 3 4" xfId="555"/>
    <cellStyle name="normální 3 3 5" xfId="556"/>
    <cellStyle name="normální 3 3 6" xfId="557"/>
    <cellStyle name="normální 3 3 6 10" xfId="558"/>
    <cellStyle name="normální 3 3 6 10 2" xfId="559"/>
    <cellStyle name="normální 3 3 6 11" xfId="560"/>
    <cellStyle name="normální 3 3 6 11 2" xfId="561"/>
    <cellStyle name="normální 3 3 6 12" xfId="562"/>
    <cellStyle name="normální 3 3 6 12 2" xfId="563"/>
    <cellStyle name="normální 3 3 6 13" xfId="564"/>
    <cellStyle name="normální 3 3 6 13 2" xfId="565"/>
    <cellStyle name="normální 3 3 6 14" xfId="566"/>
    <cellStyle name="normální 3 3 6 15" xfId="567"/>
    <cellStyle name="normální 3 3 6 16" xfId="568"/>
    <cellStyle name="normální 3 3 6 17" xfId="569"/>
    <cellStyle name="normální 3 3 6 18" xfId="570"/>
    <cellStyle name="normální 3 3 6 19" xfId="571"/>
    <cellStyle name="normální 3 3 6 2" xfId="572"/>
    <cellStyle name="normální 3 3 6 2 2" xfId="573"/>
    <cellStyle name="normální 3 3 6 2 3" xfId="574"/>
    <cellStyle name="normální 3 3 6 2 4" xfId="575"/>
    <cellStyle name="normální 3 3 6 2 5" xfId="576"/>
    <cellStyle name="normální 3 3 6 2 6" xfId="577"/>
    <cellStyle name="normální 3 3 6 2 7" xfId="578"/>
    <cellStyle name="normální 3 3 6 2 8" xfId="579"/>
    <cellStyle name="normální 3 3 6 20" xfId="580"/>
    <cellStyle name="normální 3 3 6 21" xfId="581"/>
    <cellStyle name="normální 3 3 6 22" xfId="582"/>
    <cellStyle name="normální 3 3 6 23" xfId="583"/>
    <cellStyle name="normální 3 3 6 24" xfId="584"/>
    <cellStyle name="normální 3 3 6 25" xfId="585"/>
    <cellStyle name="normální 3 3 6 26" xfId="586"/>
    <cellStyle name="normální 3 3 6 27" xfId="587"/>
    <cellStyle name="normální 3 3 6 28" xfId="588"/>
    <cellStyle name="normální 3 3 6 29" xfId="589"/>
    <cellStyle name="normální 3 3 6 29 2" xfId="590"/>
    <cellStyle name="normální 3 3 6 3" xfId="591"/>
    <cellStyle name="normální 3 3 6 3 2" xfId="592"/>
    <cellStyle name="normální 3 3 6 30" xfId="593"/>
    <cellStyle name="normální 3 3 6 31" xfId="594"/>
    <cellStyle name="normální 3 3 6 32" xfId="595"/>
    <cellStyle name="normální 3 3 6 33" xfId="596"/>
    <cellStyle name="normální 3 3 6 34" xfId="597"/>
    <cellStyle name="normální 3 3 6 35" xfId="598"/>
    <cellStyle name="normální 3 3 6 36" xfId="599"/>
    <cellStyle name="normální 3 3 6 37" xfId="600"/>
    <cellStyle name="normální 3 3 6 38" xfId="601"/>
    <cellStyle name="normální 3 3 6 4" xfId="602"/>
    <cellStyle name="normální 3 3 6 4 2" xfId="603"/>
    <cellStyle name="normální 3 3 6 5" xfId="604"/>
    <cellStyle name="normální 3 3 6 5 2" xfId="605"/>
    <cellStyle name="normální 3 3 6 6" xfId="606"/>
    <cellStyle name="normální 3 3 6 6 2" xfId="607"/>
    <cellStyle name="normální 3 3 6 7" xfId="608"/>
    <cellStyle name="normální 3 3 6 7 2" xfId="609"/>
    <cellStyle name="normální 3 3 6 8" xfId="610"/>
    <cellStyle name="normální 3 3 6 8 2" xfId="611"/>
    <cellStyle name="normální 3 3 6 9" xfId="612"/>
    <cellStyle name="normální 3 3 6 9 2" xfId="613"/>
    <cellStyle name="normální 3 3 7" xfId="614"/>
    <cellStyle name="normální 3 3 7 10" xfId="615"/>
    <cellStyle name="normální 3 3 7 11" xfId="616"/>
    <cellStyle name="normální 3 3 7 12" xfId="617"/>
    <cellStyle name="normální 3 3 7 13" xfId="618"/>
    <cellStyle name="normální 3 3 7 14" xfId="619"/>
    <cellStyle name="normální 3 3 7 15" xfId="620"/>
    <cellStyle name="normální 3 3 7 16" xfId="621"/>
    <cellStyle name="normální 3 3 7 17" xfId="622"/>
    <cellStyle name="normální 3 3 7 17 2" xfId="623"/>
    <cellStyle name="normální 3 3 7 18" xfId="624"/>
    <cellStyle name="normální 3 3 7 19" xfId="625"/>
    <cellStyle name="normální 3 3 7 2" xfId="626"/>
    <cellStyle name="normální 3 3 7 2 10" xfId="627"/>
    <cellStyle name="normální 3 3 7 2 11" xfId="628"/>
    <cellStyle name="normální 3 3 7 2 12" xfId="629"/>
    <cellStyle name="normální 3 3 7 2 13" xfId="630"/>
    <cellStyle name="normální 3 3 7 2 14" xfId="631"/>
    <cellStyle name="normální 3 3 7 2 2" xfId="632"/>
    <cellStyle name="normální 3 3 7 2 2 2" xfId="633"/>
    <cellStyle name="normální 3 3 7 2 3" xfId="634"/>
    <cellStyle name="normální 3 3 7 2 3 2" xfId="635"/>
    <cellStyle name="normální 3 3 7 2 4" xfId="636"/>
    <cellStyle name="normální 3 3 7 2 5" xfId="637"/>
    <cellStyle name="normální 3 3 7 2 6" xfId="638"/>
    <cellStyle name="normální 3 3 7 2 7" xfId="639"/>
    <cellStyle name="normální 3 3 7 2 8" xfId="640"/>
    <cellStyle name="normální 3 3 7 2 9" xfId="641"/>
    <cellStyle name="normální 3 3 7 20" xfId="642"/>
    <cellStyle name="normální 3 3 7 21" xfId="643"/>
    <cellStyle name="normální 3 3 7 22" xfId="644"/>
    <cellStyle name="normální 3 3 7 23" xfId="645"/>
    <cellStyle name="normální 3 3 7 24" xfId="646"/>
    <cellStyle name="normální 3 3 7 25" xfId="647"/>
    <cellStyle name="normální 3 3 7 26" xfId="648"/>
    <cellStyle name="normální 3 3 7 3" xfId="649"/>
    <cellStyle name="normální 3 3 7 4" xfId="650"/>
    <cellStyle name="normální 3 3 7 5" xfId="651"/>
    <cellStyle name="normální 3 3 7 6" xfId="652"/>
    <cellStyle name="normální 3 3 7 7" xfId="653"/>
    <cellStyle name="normální 3 3 7 8" xfId="654"/>
    <cellStyle name="normální 3 3 7 9" xfId="655"/>
    <cellStyle name="normální 3 3 8" xfId="656"/>
    <cellStyle name="normální 3 3 8 10" xfId="657"/>
    <cellStyle name="normální 3 3 8 11" xfId="658"/>
    <cellStyle name="normální 3 3 8 12" xfId="659"/>
    <cellStyle name="normální 3 3 8 13" xfId="660"/>
    <cellStyle name="normální 3 3 8 14" xfId="661"/>
    <cellStyle name="normální 3 3 8 15" xfId="662"/>
    <cellStyle name="normální 3 3 8 16" xfId="663"/>
    <cellStyle name="normální 3 3 8 17" xfId="664"/>
    <cellStyle name="normální 3 3 8 17 2" xfId="665"/>
    <cellStyle name="normální 3 3 8 18" xfId="666"/>
    <cellStyle name="normální 3 3 8 19" xfId="667"/>
    <cellStyle name="normální 3 3 8 2" xfId="668"/>
    <cellStyle name="normální 3 3 8 20" xfId="669"/>
    <cellStyle name="normální 3 3 8 21" xfId="670"/>
    <cellStyle name="normální 3 3 8 22" xfId="671"/>
    <cellStyle name="normální 3 3 8 23" xfId="672"/>
    <cellStyle name="normální 3 3 8 24" xfId="673"/>
    <cellStyle name="normální 3 3 8 25" xfId="674"/>
    <cellStyle name="normální 3 3 8 26" xfId="675"/>
    <cellStyle name="normální 3 3 8 27" xfId="676"/>
    <cellStyle name="normální 3 3 8 3" xfId="677"/>
    <cellStyle name="normální 3 3 8 4" xfId="678"/>
    <cellStyle name="normální 3 3 8 5" xfId="679"/>
    <cellStyle name="normální 3 3 8 6" xfId="680"/>
    <cellStyle name="normální 3 3 8 7" xfId="681"/>
    <cellStyle name="normální 3 3 8 8" xfId="682"/>
    <cellStyle name="normální 3 3 8 9" xfId="683"/>
    <cellStyle name="normální 3 3 9" xfId="684"/>
    <cellStyle name="normální 3 3 9 2" xfId="685"/>
    <cellStyle name="normální 3 3 9 3" xfId="686"/>
    <cellStyle name="normální 3 3 9 4" xfId="687"/>
    <cellStyle name="normální 3 3 9 5" xfId="688"/>
    <cellStyle name="normální 3 3 9 6" xfId="689"/>
    <cellStyle name="normální 3 3 9 7" xfId="690"/>
    <cellStyle name="normální 3 3 9 8" xfId="691"/>
    <cellStyle name="normální 3 30" xfId="692"/>
    <cellStyle name="normální 3 31" xfId="693"/>
    <cellStyle name="normální 3 32" xfId="694"/>
    <cellStyle name="normální 3 33" xfId="695"/>
    <cellStyle name="normální 3 34" xfId="696"/>
    <cellStyle name="normální 3 35" xfId="697"/>
    <cellStyle name="normální 3 36" xfId="698"/>
    <cellStyle name="normální 3 37" xfId="699"/>
    <cellStyle name="normální 3 38" xfId="700"/>
    <cellStyle name="normální 3 39" xfId="701"/>
    <cellStyle name="normální 3 4" xfId="702"/>
    <cellStyle name="normální 3 4 10" xfId="703"/>
    <cellStyle name="normální 3 4 10 2" xfId="704"/>
    <cellStyle name="normální 3 4 11" xfId="705"/>
    <cellStyle name="normální 3 4 11 2" xfId="706"/>
    <cellStyle name="normální 3 4 12" xfId="707"/>
    <cellStyle name="normální 3 4 12 2" xfId="708"/>
    <cellStyle name="normální 3 4 13" xfId="709"/>
    <cellStyle name="normální 3 4 13 2" xfId="710"/>
    <cellStyle name="normální 3 4 14" xfId="711"/>
    <cellStyle name="normální 3 4 14 2" xfId="712"/>
    <cellStyle name="normální 3 4 15" xfId="713"/>
    <cellStyle name="normální 3 4 15 2" xfId="714"/>
    <cellStyle name="normální 3 4 16" xfId="715"/>
    <cellStyle name="normální 3 4 16 2" xfId="716"/>
    <cellStyle name="normální 3 4 17" xfId="717"/>
    <cellStyle name="normální 3 4 18" xfId="718"/>
    <cellStyle name="normální 3 4 19" xfId="719"/>
    <cellStyle name="normální 3 4 2" xfId="720"/>
    <cellStyle name="normální 3 4 2 10" xfId="721"/>
    <cellStyle name="normální 3 4 2 10 2" xfId="722"/>
    <cellStyle name="normální 3 4 2 11" xfId="723"/>
    <cellStyle name="normální 3 4 2 11 2" xfId="724"/>
    <cellStyle name="normální 3 4 2 12" xfId="725"/>
    <cellStyle name="normální 3 4 2 12 2" xfId="726"/>
    <cellStyle name="normální 3 4 2 13" xfId="727"/>
    <cellStyle name="normální 3 4 2 13 2" xfId="728"/>
    <cellStyle name="normální 3 4 2 14" xfId="729"/>
    <cellStyle name="normální 3 4 2 14 2" xfId="730"/>
    <cellStyle name="normální 3 4 2 15" xfId="731"/>
    <cellStyle name="normální 3 4 2 15 2" xfId="732"/>
    <cellStyle name="normální 3 4 2 16" xfId="733"/>
    <cellStyle name="normální 3 4 2 17" xfId="734"/>
    <cellStyle name="normální 3 4 2 18" xfId="735"/>
    <cellStyle name="normální 3 4 2 19" xfId="736"/>
    <cellStyle name="normální 3 4 2 2" xfId="737"/>
    <cellStyle name="normální 3 4 2 2 2" xfId="738"/>
    <cellStyle name="normální 3 4 2 20" xfId="739"/>
    <cellStyle name="normální 3 4 2 21" xfId="740"/>
    <cellStyle name="normální 3 4 2 22" xfId="741"/>
    <cellStyle name="normální 3 4 2 3" xfId="742"/>
    <cellStyle name="normální 3 4 2 3 2" xfId="743"/>
    <cellStyle name="normální 3 4 2 4" xfId="744"/>
    <cellStyle name="normální 3 4 2 4 2" xfId="745"/>
    <cellStyle name="normální 3 4 2 5" xfId="746"/>
    <cellStyle name="normální 3 4 2 5 2" xfId="747"/>
    <cellStyle name="normální 3 4 2 6" xfId="748"/>
    <cellStyle name="normální 3 4 2 6 2" xfId="749"/>
    <cellStyle name="normální 3 4 2 7" xfId="750"/>
    <cellStyle name="normální 3 4 2 7 2" xfId="751"/>
    <cellStyle name="normální 3 4 2 8" xfId="752"/>
    <cellStyle name="normální 3 4 2 8 2" xfId="753"/>
    <cellStyle name="normální 3 4 2 9" xfId="754"/>
    <cellStyle name="normální 3 4 2 9 2" xfId="755"/>
    <cellStyle name="normální 3 4 20" xfId="756"/>
    <cellStyle name="normální 3 4 21" xfId="757"/>
    <cellStyle name="normální 3 4 22" xfId="758"/>
    <cellStyle name="normální 3 4 23" xfId="759"/>
    <cellStyle name="normální 3 4 24" xfId="760"/>
    <cellStyle name="normální 3 4 25" xfId="761"/>
    <cellStyle name="normální 3 4 26" xfId="1852"/>
    <cellStyle name="normální 3 4 3" xfId="762"/>
    <cellStyle name="normální 3 4 3 2" xfId="763"/>
    <cellStyle name="normální 3 4 3 3" xfId="764"/>
    <cellStyle name="normální 3 4 3 4" xfId="765"/>
    <cellStyle name="normální 3 4 3 5" xfId="766"/>
    <cellStyle name="normální 3 4 3 6" xfId="767"/>
    <cellStyle name="normální 3 4 3 7" xfId="768"/>
    <cellStyle name="normální 3 4 3 8" xfId="769"/>
    <cellStyle name="normální 3 4 4" xfId="770"/>
    <cellStyle name="normální 3 4 4 2" xfId="771"/>
    <cellStyle name="normální 3 4 5" xfId="772"/>
    <cellStyle name="normální 3 4 5 2" xfId="773"/>
    <cellStyle name="normální 3 4 6" xfId="774"/>
    <cellStyle name="normální 3 4 6 2" xfId="775"/>
    <cellStyle name="normální 3 4 7" xfId="776"/>
    <cellStyle name="normální 3 4 7 2" xfId="777"/>
    <cellStyle name="normální 3 4 8" xfId="778"/>
    <cellStyle name="normální 3 4 8 2" xfId="779"/>
    <cellStyle name="normální 3 4 9" xfId="780"/>
    <cellStyle name="normální 3 4 9 2" xfId="781"/>
    <cellStyle name="normální 3 40" xfId="1853"/>
    <cellStyle name="normální 3 5" xfId="782"/>
    <cellStyle name="normální 3 5 10" xfId="783"/>
    <cellStyle name="normální 3 5 10 2" xfId="784"/>
    <cellStyle name="normální 3 5 11" xfId="785"/>
    <cellStyle name="normální 3 5 11 2" xfId="786"/>
    <cellStyle name="normální 3 5 12" xfId="787"/>
    <cellStyle name="normální 3 5 12 2" xfId="788"/>
    <cellStyle name="normální 3 5 13" xfId="789"/>
    <cellStyle name="normální 3 5 13 2" xfId="790"/>
    <cellStyle name="normální 3 5 14" xfId="791"/>
    <cellStyle name="normální 3 5 14 2" xfId="792"/>
    <cellStyle name="normální 3 5 15" xfId="793"/>
    <cellStyle name="normální 3 5 15 2" xfId="794"/>
    <cellStyle name="normální 3 5 16" xfId="795"/>
    <cellStyle name="normální 3 5 17" xfId="796"/>
    <cellStyle name="normální 3 5 18" xfId="797"/>
    <cellStyle name="normální 3 5 19" xfId="798"/>
    <cellStyle name="normální 3 5 2" xfId="799"/>
    <cellStyle name="normální 3 5 2 2" xfId="800"/>
    <cellStyle name="normální 3 5 20" xfId="801"/>
    <cellStyle name="normální 3 5 21" xfId="802"/>
    <cellStyle name="normální 3 5 22" xfId="803"/>
    <cellStyle name="normální 3 5 23" xfId="1854"/>
    <cellStyle name="normální 3 5 3" xfId="804"/>
    <cellStyle name="normální 3 5 3 2" xfId="805"/>
    <cellStyle name="normální 3 5 4" xfId="806"/>
    <cellStyle name="normální 3 5 4 2" xfId="807"/>
    <cellStyle name="normální 3 5 5" xfId="808"/>
    <cellStyle name="normální 3 5 5 2" xfId="809"/>
    <cellStyle name="normální 3 5 6" xfId="810"/>
    <cellStyle name="normální 3 5 6 2" xfId="811"/>
    <cellStyle name="normální 3 5 7" xfId="812"/>
    <cellStyle name="normální 3 5 7 2" xfId="813"/>
    <cellStyle name="normální 3 5 8" xfId="814"/>
    <cellStyle name="normální 3 5 8 2" xfId="815"/>
    <cellStyle name="normální 3 5 9" xfId="816"/>
    <cellStyle name="normální 3 5 9 2" xfId="817"/>
    <cellStyle name="normální 3 6" xfId="818"/>
    <cellStyle name="normální 3 6 10" xfId="819"/>
    <cellStyle name="normální 3 6 10 2" xfId="820"/>
    <cellStyle name="normální 3 6 11" xfId="821"/>
    <cellStyle name="normální 3 6 11 2" xfId="822"/>
    <cellStyle name="normální 3 6 12" xfId="823"/>
    <cellStyle name="normální 3 6 12 2" xfId="824"/>
    <cellStyle name="normální 3 6 13" xfId="825"/>
    <cellStyle name="normální 3 6 13 2" xfId="826"/>
    <cellStyle name="normální 3 6 14" xfId="827"/>
    <cellStyle name="normální 3 6 14 2" xfId="828"/>
    <cellStyle name="normální 3 6 15" xfId="829"/>
    <cellStyle name="normální 3 6 15 2" xfId="830"/>
    <cellStyle name="normální 3 6 16" xfId="831"/>
    <cellStyle name="normální 3 6 17" xfId="832"/>
    <cellStyle name="normální 3 6 18" xfId="833"/>
    <cellStyle name="normální 3 6 19" xfId="834"/>
    <cellStyle name="normální 3 6 2" xfId="835"/>
    <cellStyle name="normální 3 6 2 2" xfId="836"/>
    <cellStyle name="normální 3 6 20" xfId="837"/>
    <cellStyle name="normální 3 6 21" xfId="838"/>
    <cellStyle name="normální 3 6 22" xfId="839"/>
    <cellStyle name="normální 3 6 23" xfId="1855"/>
    <cellStyle name="normální 3 6 3" xfId="840"/>
    <cellStyle name="normální 3 6 3 2" xfId="841"/>
    <cellStyle name="normální 3 6 4" xfId="842"/>
    <cellStyle name="normální 3 6 4 2" xfId="843"/>
    <cellStyle name="normální 3 6 5" xfId="844"/>
    <cellStyle name="normální 3 6 5 2" xfId="845"/>
    <cellStyle name="normální 3 6 6" xfId="846"/>
    <cellStyle name="normální 3 6 6 2" xfId="847"/>
    <cellStyle name="normální 3 6 7" xfId="848"/>
    <cellStyle name="normální 3 6 7 2" xfId="849"/>
    <cellStyle name="normální 3 6 8" xfId="850"/>
    <cellStyle name="normální 3 6 8 2" xfId="851"/>
    <cellStyle name="normální 3 6 9" xfId="852"/>
    <cellStyle name="normální 3 6 9 2" xfId="853"/>
    <cellStyle name="normální 3 7" xfId="854"/>
    <cellStyle name="normální 3 7 10" xfId="855"/>
    <cellStyle name="normální 3 7 10 2" xfId="856"/>
    <cellStyle name="normální 3 7 11" xfId="857"/>
    <cellStyle name="normální 3 7 11 2" xfId="858"/>
    <cellStyle name="normální 3 7 12" xfId="859"/>
    <cellStyle name="normální 3 7 12 2" xfId="860"/>
    <cellStyle name="normální 3 7 13" xfId="861"/>
    <cellStyle name="normální 3 7 13 2" xfId="862"/>
    <cellStyle name="normální 3 7 14" xfId="863"/>
    <cellStyle name="normální 3 7 14 2" xfId="864"/>
    <cellStyle name="normální 3 7 15" xfId="865"/>
    <cellStyle name="normální 3 7 15 2" xfId="866"/>
    <cellStyle name="normální 3 7 16" xfId="867"/>
    <cellStyle name="normální 3 7 17" xfId="868"/>
    <cellStyle name="normální 3 7 18" xfId="869"/>
    <cellStyle name="normální 3 7 19" xfId="870"/>
    <cellStyle name="normální 3 7 2" xfId="871"/>
    <cellStyle name="normální 3 7 2 2" xfId="872"/>
    <cellStyle name="normální 3 7 20" xfId="873"/>
    <cellStyle name="normální 3 7 21" xfId="874"/>
    <cellStyle name="normální 3 7 22" xfId="875"/>
    <cellStyle name="normální 3 7 3" xfId="876"/>
    <cellStyle name="normální 3 7 3 2" xfId="877"/>
    <cellStyle name="normální 3 7 4" xfId="878"/>
    <cellStyle name="normální 3 7 4 2" xfId="879"/>
    <cellStyle name="normální 3 7 5" xfId="880"/>
    <cellStyle name="normální 3 7 5 2" xfId="881"/>
    <cellStyle name="normální 3 7 6" xfId="882"/>
    <cellStyle name="normální 3 7 6 2" xfId="883"/>
    <cellStyle name="normální 3 7 7" xfId="884"/>
    <cellStyle name="normální 3 7 7 2" xfId="885"/>
    <cellStyle name="normální 3 7 8" xfId="886"/>
    <cellStyle name="normální 3 7 8 2" xfId="887"/>
    <cellStyle name="normální 3 7 9" xfId="888"/>
    <cellStyle name="normální 3 7 9 2" xfId="889"/>
    <cellStyle name="normální 3 8" xfId="890"/>
    <cellStyle name="normální 3 8 2" xfId="891"/>
    <cellStyle name="normální 3 8 3" xfId="892"/>
    <cellStyle name="normální 3 8 4" xfId="893"/>
    <cellStyle name="normální 3 8 5" xfId="894"/>
    <cellStyle name="normální 3 8 6" xfId="895"/>
    <cellStyle name="normální 3 8 7" xfId="896"/>
    <cellStyle name="normální 3 8 8" xfId="897"/>
    <cellStyle name="normální 3 9" xfId="898"/>
    <cellStyle name="normální 3 9 2" xfId="899"/>
    <cellStyle name="normální 3 9 3" xfId="900"/>
    <cellStyle name="normální 3 9 4" xfId="901"/>
    <cellStyle name="normální 3 9 5" xfId="902"/>
    <cellStyle name="normální 3 9 6" xfId="903"/>
    <cellStyle name="normální 3 9 7" xfId="904"/>
    <cellStyle name="normální 3 9 8" xfId="905"/>
    <cellStyle name="Normální 3_F1.1.4.2.0974_04_04_003_00_Rozpočet" xfId="1856"/>
    <cellStyle name="Normální 30" xfId="906"/>
    <cellStyle name="Normální 31" xfId="907"/>
    <cellStyle name="Normální 32" xfId="908"/>
    <cellStyle name="Normální 33" xfId="909"/>
    <cellStyle name="Normální 34" xfId="910"/>
    <cellStyle name="Normální 35" xfId="911"/>
    <cellStyle name="Normální 36" xfId="912"/>
    <cellStyle name="Normální 37" xfId="913"/>
    <cellStyle name="Normální 38" xfId="914"/>
    <cellStyle name="Normální 39" xfId="915"/>
    <cellStyle name="Normální 4" xfId="80"/>
    <cellStyle name="normální 4 10" xfId="916"/>
    <cellStyle name="normální 4 10 2" xfId="917"/>
    <cellStyle name="normální 4 11" xfId="918"/>
    <cellStyle name="normální 4 11 2" xfId="919"/>
    <cellStyle name="normální 4 12" xfId="920"/>
    <cellStyle name="normální 4 12 2" xfId="921"/>
    <cellStyle name="normální 4 13" xfId="922"/>
    <cellStyle name="normální 4 13 2" xfId="923"/>
    <cellStyle name="normální 4 14" xfId="924"/>
    <cellStyle name="normální 4 14 2" xfId="925"/>
    <cellStyle name="normální 4 15" xfId="926"/>
    <cellStyle name="normální 4 15 2" xfId="927"/>
    <cellStyle name="normální 4 16" xfId="928"/>
    <cellStyle name="normální 4 16 2" xfId="929"/>
    <cellStyle name="normální 4 17" xfId="930"/>
    <cellStyle name="normální 4 17 2" xfId="931"/>
    <cellStyle name="normální 4 18" xfId="932"/>
    <cellStyle name="normální 4 18 2" xfId="933"/>
    <cellStyle name="normální 4 19" xfId="934"/>
    <cellStyle name="normální 4 19 2" xfId="935"/>
    <cellStyle name="normální 4 2" xfId="936"/>
    <cellStyle name="Normální 4 2 2" xfId="1857"/>
    <cellStyle name="normální 4 2 3" xfId="1858"/>
    <cellStyle name="normální 4 20" xfId="937"/>
    <cellStyle name="normální 4 20 2" xfId="938"/>
    <cellStyle name="normální 4 21" xfId="939"/>
    <cellStyle name="normální 4 22" xfId="940"/>
    <cellStyle name="normální 4 23" xfId="941"/>
    <cellStyle name="normální 4 24" xfId="942"/>
    <cellStyle name="normální 4 25" xfId="943"/>
    <cellStyle name="normální 4 26" xfId="944"/>
    <cellStyle name="normální 4 27" xfId="945"/>
    <cellStyle name="normální 4 28" xfId="1859"/>
    <cellStyle name="normální 4 3" xfId="946"/>
    <cellStyle name="normální 4 3 10" xfId="947"/>
    <cellStyle name="normální 4 3 10 2" xfId="948"/>
    <cellStyle name="normální 4 3 11" xfId="949"/>
    <cellStyle name="normální 4 3 11 2" xfId="950"/>
    <cellStyle name="normální 4 3 12" xfId="951"/>
    <cellStyle name="normální 4 3 12 2" xfId="952"/>
    <cellStyle name="normální 4 3 13" xfId="953"/>
    <cellStyle name="normální 4 3 13 2" xfId="954"/>
    <cellStyle name="normální 4 3 14" xfId="955"/>
    <cellStyle name="normální 4 3 14 2" xfId="956"/>
    <cellStyle name="normální 4 3 15" xfId="957"/>
    <cellStyle name="normální 4 3 15 2" xfId="958"/>
    <cellStyle name="normální 4 3 16" xfId="959"/>
    <cellStyle name="normální 4 3 16 2" xfId="960"/>
    <cellStyle name="normální 4 3 17" xfId="961"/>
    <cellStyle name="normální 4 3 18" xfId="962"/>
    <cellStyle name="normální 4 3 19" xfId="963"/>
    <cellStyle name="normální 4 3 2" xfId="964"/>
    <cellStyle name="normální 4 3 2 10" xfId="965"/>
    <cellStyle name="normální 4 3 2 10 2" xfId="966"/>
    <cellStyle name="normální 4 3 2 11" xfId="967"/>
    <cellStyle name="normální 4 3 2 11 2" xfId="968"/>
    <cellStyle name="normální 4 3 2 12" xfId="969"/>
    <cellStyle name="normální 4 3 2 12 2" xfId="970"/>
    <cellStyle name="normální 4 3 2 13" xfId="971"/>
    <cellStyle name="normální 4 3 2 13 2" xfId="972"/>
    <cellStyle name="normální 4 3 2 14" xfId="973"/>
    <cellStyle name="normální 4 3 2 14 2" xfId="974"/>
    <cellStyle name="normální 4 3 2 15" xfId="975"/>
    <cellStyle name="normální 4 3 2 15 2" xfId="976"/>
    <cellStyle name="normální 4 3 2 16" xfId="977"/>
    <cellStyle name="normální 4 3 2 17" xfId="978"/>
    <cellStyle name="normální 4 3 2 18" xfId="979"/>
    <cellStyle name="normální 4 3 2 19" xfId="980"/>
    <cellStyle name="normální 4 3 2 2" xfId="981"/>
    <cellStyle name="normální 4 3 2 2 2" xfId="982"/>
    <cellStyle name="normální 4 3 2 20" xfId="983"/>
    <cellStyle name="normální 4 3 2 21" xfId="984"/>
    <cellStyle name="normální 4 3 2 22" xfId="985"/>
    <cellStyle name="normální 4 3 2 3" xfId="986"/>
    <cellStyle name="normální 4 3 2 3 2" xfId="987"/>
    <cellStyle name="normální 4 3 2 4" xfId="988"/>
    <cellStyle name="normální 4 3 2 4 2" xfId="989"/>
    <cellStyle name="normální 4 3 2 5" xfId="990"/>
    <cellStyle name="normální 4 3 2 5 2" xfId="991"/>
    <cellStyle name="normální 4 3 2 6" xfId="992"/>
    <cellStyle name="normální 4 3 2 6 2" xfId="993"/>
    <cellStyle name="normální 4 3 2 7" xfId="994"/>
    <cellStyle name="normální 4 3 2 7 2" xfId="995"/>
    <cellStyle name="normální 4 3 2 8" xfId="996"/>
    <cellStyle name="normální 4 3 2 8 2" xfId="997"/>
    <cellStyle name="normální 4 3 2 9" xfId="998"/>
    <cellStyle name="normální 4 3 2 9 2" xfId="999"/>
    <cellStyle name="normální 4 3 20" xfId="1000"/>
    <cellStyle name="normální 4 3 21" xfId="1001"/>
    <cellStyle name="normální 4 3 22" xfId="1002"/>
    <cellStyle name="normální 4 3 23" xfId="1003"/>
    <cellStyle name="normální 4 3 24" xfId="1004"/>
    <cellStyle name="normální 4 3 25" xfId="1005"/>
    <cellStyle name="normální 4 3 26" xfId="1860"/>
    <cellStyle name="normální 4 3 3" xfId="1006"/>
    <cellStyle name="normální 4 3 3 2" xfId="1007"/>
    <cellStyle name="normální 4 3 3 3" xfId="1008"/>
    <cellStyle name="normální 4 3 3 4" xfId="1009"/>
    <cellStyle name="normální 4 3 3 5" xfId="1010"/>
    <cellStyle name="normální 4 3 3 6" xfId="1011"/>
    <cellStyle name="normální 4 3 3 7" xfId="1012"/>
    <cellStyle name="normální 4 3 3 8" xfId="1013"/>
    <cellStyle name="normální 4 3 4" xfId="1014"/>
    <cellStyle name="normální 4 3 4 2" xfId="1015"/>
    <cellStyle name="normální 4 3 5" xfId="1016"/>
    <cellStyle name="normální 4 3 5 2" xfId="1017"/>
    <cellStyle name="normální 4 3 6" xfId="1018"/>
    <cellStyle name="normální 4 3 6 2" xfId="1019"/>
    <cellStyle name="normální 4 3 7" xfId="1020"/>
    <cellStyle name="normální 4 3 7 2" xfId="1021"/>
    <cellStyle name="normální 4 3 8" xfId="1022"/>
    <cellStyle name="normální 4 3 8 2" xfId="1023"/>
    <cellStyle name="normální 4 3 9" xfId="1024"/>
    <cellStyle name="normální 4 3 9 2" xfId="1025"/>
    <cellStyle name="normální 4 4" xfId="1026"/>
    <cellStyle name="normální 4 4 2" xfId="1861"/>
    <cellStyle name="normální 4 5" xfId="1027"/>
    <cellStyle name="normální 4 6" xfId="1028"/>
    <cellStyle name="normální 4 7" xfId="1029"/>
    <cellStyle name="normální 4 7 10" xfId="1030"/>
    <cellStyle name="normální 4 7 11" xfId="1031"/>
    <cellStyle name="normální 4 7 12" xfId="1032"/>
    <cellStyle name="normální 4 7 13" xfId="1033"/>
    <cellStyle name="normální 4 7 14" xfId="1034"/>
    <cellStyle name="normální 4 7 15" xfId="1035"/>
    <cellStyle name="normální 4 7 16" xfId="1036"/>
    <cellStyle name="normální 4 7 17" xfId="1037"/>
    <cellStyle name="normální 4 7 17 2" xfId="1038"/>
    <cellStyle name="normální 4 7 18" xfId="1039"/>
    <cellStyle name="normální 4 7 19" xfId="1040"/>
    <cellStyle name="normální 4 7 2" xfId="1041"/>
    <cellStyle name="normální 4 7 20" xfId="1042"/>
    <cellStyle name="normální 4 7 21" xfId="1043"/>
    <cellStyle name="normální 4 7 22" xfId="1044"/>
    <cellStyle name="normální 4 7 23" xfId="1045"/>
    <cellStyle name="normální 4 7 24" xfId="1046"/>
    <cellStyle name="normální 4 7 25" xfId="1047"/>
    <cellStyle name="normální 4 7 26" xfId="1048"/>
    <cellStyle name="normální 4 7 27" xfId="1049"/>
    <cellStyle name="normální 4 7 3" xfId="1050"/>
    <cellStyle name="normální 4 7 4" xfId="1051"/>
    <cellStyle name="normální 4 7 5" xfId="1052"/>
    <cellStyle name="normální 4 7 6" xfId="1053"/>
    <cellStyle name="normální 4 7 7" xfId="1054"/>
    <cellStyle name="normální 4 7 8" xfId="1055"/>
    <cellStyle name="normální 4 7 9" xfId="1056"/>
    <cellStyle name="normální 4 8" xfId="1057"/>
    <cellStyle name="normální 4 8 10" xfId="1058"/>
    <cellStyle name="normální 4 8 11" xfId="1059"/>
    <cellStyle name="normální 4 8 12" xfId="1060"/>
    <cellStyle name="normální 4 8 13" xfId="1061"/>
    <cellStyle name="normální 4 8 14" xfId="1062"/>
    <cellStyle name="normální 4 8 15" xfId="1063"/>
    <cellStyle name="normální 4 8 16" xfId="1064"/>
    <cellStyle name="normální 4 8 17" xfId="1065"/>
    <cellStyle name="normální 4 8 17 2" xfId="1066"/>
    <cellStyle name="normální 4 8 18" xfId="1067"/>
    <cellStyle name="normální 4 8 19" xfId="1068"/>
    <cellStyle name="normální 4 8 2" xfId="1069"/>
    <cellStyle name="normální 4 8 20" xfId="1070"/>
    <cellStyle name="normální 4 8 21" xfId="1071"/>
    <cellStyle name="normální 4 8 22" xfId="1072"/>
    <cellStyle name="normální 4 8 23" xfId="1073"/>
    <cellStyle name="normální 4 8 24" xfId="1074"/>
    <cellStyle name="normální 4 8 25" xfId="1075"/>
    <cellStyle name="normální 4 8 26" xfId="1076"/>
    <cellStyle name="normální 4 8 27" xfId="1077"/>
    <cellStyle name="normální 4 8 3" xfId="1078"/>
    <cellStyle name="normální 4 8 4" xfId="1079"/>
    <cellStyle name="normální 4 8 5" xfId="1080"/>
    <cellStyle name="normální 4 8 6" xfId="1081"/>
    <cellStyle name="normální 4 8 7" xfId="1082"/>
    <cellStyle name="normální 4 8 8" xfId="1083"/>
    <cellStyle name="normální 4 8 9" xfId="1084"/>
    <cellStyle name="normální 4 9" xfId="1085"/>
    <cellStyle name="normální 4 9 10" xfId="1086"/>
    <cellStyle name="normální 4 9 11" xfId="1087"/>
    <cellStyle name="normální 4 9 12" xfId="1088"/>
    <cellStyle name="normální 4 9 13" xfId="1089"/>
    <cellStyle name="normální 4 9 14" xfId="1090"/>
    <cellStyle name="normální 4 9 15" xfId="1091"/>
    <cellStyle name="normální 4 9 16" xfId="1092"/>
    <cellStyle name="normální 4 9 17" xfId="1093"/>
    <cellStyle name="normální 4 9 17 2" xfId="1094"/>
    <cellStyle name="normální 4 9 18" xfId="1095"/>
    <cellStyle name="normální 4 9 19" xfId="1096"/>
    <cellStyle name="normální 4 9 2" xfId="1097"/>
    <cellStyle name="normální 4 9 20" xfId="1098"/>
    <cellStyle name="normální 4 9 21" xfId="1099"/>
    <cellStyle name="normální 4 9 22" xfId="1100"/>
    <cellStyle name="normální 4 9 23" xfId="1101"/>
    <cellStyle name="normální 4 9 24" xfId="1102"/>
    <cellStyle name="normální 4 9 25" xfId="1103"/>
    <cellStyle name="normální 4 9 26" xfId="1104"/>
    <cellStyle name="normální 4 9 27" xfId="1105"/>
    <cellStyle name="normální 4 9 3" xfId="1106"/>
    <cellStyle name="normální 4 9 4" xfId="1107"/>
    <cellStyle name="normální 4 9 5" xfId="1108"/>
    <cellStyle name="normální 4 9 6" xfId="1109"/>
    <cellStyle name="normální 4 9 7" xfId="1110"/>
    <cellStyle name="normální 4 9 8" xfId="1111"/>
    <cellStyle name="normální 4 9 9" xfId="1112"/>
    <cellStyle name="Normální 40" xfId="1113"/>
    <cellStyle name="Normální 41" xfId="1114"/>
    <cellStyle name="Normální 42" xfId="1115"/>
    <cellStyle name="Normální 43" xfId="1116"/>
    <cellStyle name="Normální 44" xfId="1117"/>
    <cellStyle name="Normální 45" xfId="1118"/>
    <cellStyle name="Normální 46" xfId="1119"/>
    <cellStyle name="Normální 47" xfId="1120"/>
    <cellStyle name="Normální 48" xfId="1862"/>
    <cellStyle name="Normální 49" xfId="1863"/>
    <cellStyle name="normální 5" xfId="1121"/>
    <cellStyle name="normální 5 10" xfId="1122"/>
    <cellStyle name="normální 5 10 2" xfId="1123"/>
    <cellStyle name="normální 5 11" xfId="1124"/>
    <cellStyle name="normální 5 11 2" xfId="1125"/>
    <cellStyle name="normální 5 12" xfId="1126"/>
    <cellStyle name="normální 5 12 2" xfId="1127"/>
    <cellStyle name="normální 5 13" xfId="1128"/>
    <cellStyle name="normální 5 13 2" xfId="1129"/>
    <cellStyle name="normální 5 14" xfId="1130"/>
    <cellStyle name="normální 5 14 2" xfId="1131"/>
    <cellStyle name="normální 5 15" xfId="1132"/>
    <cellStyle name="normální 5 15 2" xfId="1133"/>
    <cellStyle name="normální 5 16" xfId="1134"/>
    <cellStyle name="normální 5 16 2" xfId="1135"/>
    <cellStyle name="normální 5 17" xfId="1136"/>
    <cellStyle name="normální 5 18" xfId="1137"/>
    <cellStyle name="normální 5 19" xfId="1138"/>
    <cellStyle name="normální 5 2" xfId="1139"/>
    <cellStyle name="normální 5 2 10" xfId="1140"/>
    <cellStyle name="normální 5 2 10 2" xfId="1141"/>
    <cellStyle name="normální 5 2 11" xfId="1142"/>
    <cellStyle name="normální 5 2 11 2" xfId="1143"/>
    <cellStyle name="normální 5 2 12" xfId="1144"/>
    <cellStyle name="normální 5 2 12 2" xfId="1145"/>
    <cellStyle name="normální 5 2 13" xfId="1146"/>
    <cellStyle name="normální 5 2 13 2" xfId="1147"/>
    <cellStyle name="normální 5 2 14" xfId="1148"/>
    <cellStyle name="normální 5 2 14 2" xfId="1149"/>
    <cellStyle name="normální 5 2 15" xfId="1150"/>
    <cellStyle name="normální 5 2 15 2" xfId="1151"/>
    <cellStyle name="normální 5 2 16" xfId="1152"/>
    <cellStyle name="normální 5 2 16 2" xfId="1153"/>
    <cellStyle name="normální 5 2 17" xfId="1154"/>
    <cellStyle name="normální 5 2 18" xfId="1155"/>
    <cellStyle name="normální 5 2 19" xfId="1156"/>
    <cellStyle name="normální 5 2 2" xfId="1157"/>
    <cellStyle name="normální 5 2 2 10" xfId="1158"/>
    <cellStyle name="normální 5 2 2 10 2" xfId="1159"/>
    <cellStyle name="normální 5 2 2 11" xfId="1160"/>
    <cellStyle name="normální 5 2 2 11 2" xfId="1161"/>
    <cellStyle name="normální 5 2 2 12" xfId="1162"/>
    <cellStyle name="normální 5 2 2 12 2" xfId="1163"/>
    <cellStyle name="normální 5 2 2 13" xfId="1164"/>
    <cellStyle name="normální 5 2 2 13 2" xfId="1165"/>
    <cellStyle name="normální 5 2 2 14" xfId="1166"/>
    <cellStyle name="normální 5 2 2 14 2" xfId="1167"/>
    <cellStyle name="normální 5 2 2 15" xfId="1168"/>
    <cellStyle name="normální 5 2 2 15 2" xfId="1169"/>
    <cellStyle name="normální 5 2 2 16" xfId="1170"/>
    <cellStyle name="normální 5 2 2 17" xfId="1171"/>
    <cellStyle name="normální 5 2 2 18" xfId="1172"/>
    <cellStyle name="normální 5 2 2 19" xfId="1173"/>
    <cellStyle name="normální 5 2 2 2" xfId="1174"/>
    <cellStyle name="normální 5 2 2 2 2" xfId="1175"/>
    <cellStyle name="normální 5 2 2 20" xfId="1176"/>
    <cellStyle name="normální 5 2 2 21" xfId="1177"/>
    <cellStyle name="normální 5 2 2 22" xfId="1178"/>
    <cellStyle name="normální 5 2 2 3" xfId="1179"/>
    <cellStyle name="normální 5 2 2 3 2" xfId="1180"/>
    <cellStyle name="normální 5 2 2 4" xfId="1181"/>
    <cellStyle name="normální 5 2 2 4 2" xfId="1182"/>
    <cellStyle name="normální 5 2 2 5" xfId="1183"/>
    <cellStyle name="normální 5 2 2 5 2" xfId="1184"/>
    <cellStyle name="normální 5 2 2 6" xfId="1185"/>
    <cellStyle name="normální 5 2 2 6 2" xfId="1186"/>
    <cellStyle name="normální 5 2 2 7" xfId="1187"/>
    <cellStyle name="normální 5 2 2 7 2" xfId="1188"/>
    <cellStyle name="normální 5 2 2 8" xfId="1189"/>
    <cellStyle name="normální 5 2 2 8 2" xfId="1190"/>
    <cellStyle name="normální 5 2 2 9" xfId="1191"/>
    <cellStyle name="normální 5 2 2 9 2" xfId="1192"/>
    <cellStyle name="normální 5 2 20" xfId="1193"/>
    <cellStyle name="normální 5 2 21" xfId="1194"/>
    <cellStyle name="normální 5 2 22" xfId="1195"/>
    <cellStyle name="normální 5 2 23" xfId="1196"/>
    <cellStyle name="normální 5 2 24" xfId="1197"/>
    <cellStyle name="normální 5 2 25" xfId="1198"/>
    <cellStyle name="normální 5 2 3" xfId="1199"/>
    <cellStyle name="normální 5 2 3 2" xfId="1200"/>
    <cellStyle name="normální 5 2 3 3" xfId="1201"/>
    <cellStyle name="normální 5 2 3 4" xfId="1202"/>
    <cellStyle name="normální 5 2 3 5" xfId="1203"/>
    <cellStyle name="normální 5 2 3 6" xfId="1204"/>
    <cellStyle name="normální 5 2 3 7" xfId="1205"/>
    <cellStyle name="normální 5 2 3 8" xfId="1206"/>
    <cellStyle name="normální 5 2 4" xfId="1207"/>
    <cellStyle name="normální 5 2 4 2" xfId="1208"/>
    <cellStyle name="normální 5 2 5" xfId="1209"/>
    <cellStyle name="normální 5 2 5 2" xfId="1210"/>
    <cellStyle name="normální 5 2 6" xfId="1211"/>
    <cellStyle name="normální 5 2 6 2" xfId="1212"/>
    <cellStyle name="normální 5 2 7" xfId="1213"/>
    <cellStyle name="normální 5 2 7 2" xfId="1214"/>
    <cellStyle name="normální 5 2 8" xfId="1215"/>
    <cellStyle name="normální 5 2 8 2" xfId="1216"/>
    <cellStyle name="normální 5 2 9" xfId="1217"/>
    <cellStyle name="normální 5 2 9 2" xfId="1218"/>
    <cellStyle name="normální 5 20" xfId="1219"/>
    <cellStyle name="normální 5 21" xfId="1220"/>
    <cellStyle name="normální 5 22" xfId="1221"/>
    <cellStyle name="normální 5 23" xfId="1222"/>
    <cellStyle name="normální 5 3" xfId="1223"/>
    <cellStyle name="normální 5 3 2" xfId="1224"/>
    <cellStyle name="normální 5 3 3" xfId="1864"/>
    <cellStyle name="normální 5 4" xfId="1225"/>
    <cellStyle name="normální 5 4 2" xfId="1226"/>
    <cellStyle name="normální 5 5" xfId="1227"/>
    <cellStyle name="normální 5 5 2" xfId="1228"/>
    <cellStyle name="normální 5 6" xfId="1229"/>
    <cellStyle name="normální 5 6 2" xfId="1230"/>
    <cellStyle name="normální 5 7" xfId="1231"/>
    <cellStyle name="normální 5 7 2" xfId="1232"/>
    <cellStyle name="normální 5 8" xfId="1233"/>
    <cellStyle name="normální 5 8 2" xfId="1234"/>
    <cellStyle name="normální 5 9" xfId="1235"/>
    <cellStyle name="normální 5 9 2" xfId="1236"/>
    <cellStyle name="Normální 50" xfId="1865"/>
    <cellStyle name="Normální 51" xfId="1866"/>
    <cellStyle name="Normální 52" xfId="1867"/>
    <cellStyle name="Normální 53" xfId="1868"/>
    <cellStyle name="Normální 54" xfId="1869"/>
    <cellStyle name="Normální 55" xfId="1870"/>
    <cellStyle name="Normální 56" xfId="1871"/>
    <cellStyle name="Normální 57" xfId="1872"/>
    <cellStyle name="Normální 58" xfId="1873"/>
    <cellStyle name="Normální 59" xfId="1874"/>
    <cellStyle name="normální 6" xfId="56"/>
    <cellStyle name="normální 6 10" xfId="1237"/>
    <cellStyle name="normální 6 10 2" xfId="1238"/>
    <cellStyle name="normální 6 11" xfId="1239"/>
    <cellStyle name="normální 6 11 2" xfId="1240"/>
    <cellStyle name="normální 6 12" xfId="1241"/>
    <cellStyle name="normální 6 12 2" xfId="1242"/>
    <cellStyle name="normální 6 13" xfId="1243"/>
    <cellStyle name="normální 6 13 2" xfId="1244"/>
    <cellStyle name="normální 6 14" xfId="1245"/>
    <cellStyle name="normální 6 14 2" xfId="1246"/>
    <cellStyle name="normální 6 15" xfId="1247"/>
    <cellStyle name="normální 6 15 2" xfId="1248"/>
    <cellStyle name="normální 6 16" xfId="1249"/>
    <cellStyle name="normální 6 16 2" xfId="1250"/>
    <cellStyle name="normální 6 17" xfId="1251"/>
    <cellStyle name="normální 6 18" xfId="1252"/>
    <cellStyle name="normální 6 19" xfId="1253"/>
    <cellStyle name="normální 6 2" xfId="57"/>
    <cellStyle name="normální 6 2 10" xfId="1254"/>
    <cellStyle name="normální 6 2 10 2" xfId="1255"/>
    <cellStyle name="normální 6 2 11" xfId="1256"/>
    <cellStyle name="normální 6 2 11 2" xfId="1257"/>
    <cellStyle name="normální 6 2 12" xfId="1258"/>
    <cellStyle name="normální 6 2 12 2" xfId="1259"/>
    <cellStyle name="normální 6 2 13" xfId="1260"/>
    <cellStyle name="normální 6 2 13 2" xfId="1261"/>
    <cellStyle name="normální 6 2 14" xfId="1262"/>
    <cellStyle name="normální 6 2 14 2" xfId="1263"/>
    <cellStyle name="normální 6 2 15" xfId="1264"/>
    <cellStyle name="normální 6 2 15 2" xfId="1265"/>
    <cellStyle name="normální 6 2 16" xfId="1266"/>
    <cellStyle name="normální 6 2 17" xfId="1267"/>
    <cellStyle name="normální 6 2 18" xfId="1268"/>
    <cellStyle name="normální 6 2 19" xfId="1269"/>
    <cellStyle name="normální 6 2 2" xfId="1270"/>
    <cellStyle name="normální 6 2 2 2" xfId="1271"/>
    <cellStyle name="normální 6 2 20" xfId="1272"/>
    <cellStyle name="normální 6 2 21" xfId="1273"/>
    <cellStyle name="normální 6 2 22" xfId="1274"/>
    <cellStyle name="normální 6 2 23" xfId="1875"/>
    <cellStyle name="normální 6 2 3" xfId="1275"/>
    <cellStyle name="normální 6 2 3 2" xfId="1276"/>
    <cellStyle name="normální 6 2 4" xfId="1277"/>
    <cellStyle name="normální 6 2 4 2" xfId="1278"/>
    <cellStyle name="normální 6 2 5" xfId="1279"/>
    <cellStyle name="normální 6 2 5 2" xfId="1280"/>
    <cellStyle name="normální 6 2 6" xfId="1281"/>
    <cellStyle name="normální 6 2 6 2" xfId="1282"/>
    <cellStyle name="normální 6 2 7" xfId="1283"/>
    <cellStyle name="normální 6 2 7 2" xfId="1284"/>
    <cellStyle name="normální 6 2 8" xfId="1285"/>
    <cellStyle name="normální 6 2 8 2" xfId="1286"/>
    <cellStyle name="normální 6 2 9" xfId="1287"/>
    <cellStyle name="normální 6 2 9 2" xfId="1288"/>
    <cellStyle name="normální 6 20" xfId="1289"/>
    <cellStyle name="normální 6 21" xfId="1290"/>
    <cellStyle name="normální 6 22" xfId="1291"/>
    <cellStyle name="normální 6 23" xfId="1292"/>
    <cellStyle name="normální 6 24" xfId="1293"/>
    <cellStyle name="normální 6 25" xfId="1294"/>
    <cellStyle name="normální 6 26" xfId="1876"/>
    <cellStyle name="normální 6 3" xfId="1295"/>
    <cellStyle name="normální 6 3 2" xfId="1296"/>
    <cellStyle name="normální 6 3 3" xfId="1297"/>
    <cellStyle name="normální 6 3 4" xfId="1298"/>
    <cellStyle name="normální 6 3 5" xfId="1299"/>
    <cellStyle name="normální 6 3 6" xfId="1300"/>
    <cellStyle name="normální 6 3 7" xfId="1301"/>
    <cellStyle name="normální 6 3 8" xfId="1302"/>
    <cellStyle name="normální 6 3 9" xfId="1877"/>
    <cellStyle name="normální 6 4" xfId="1303"/>
    <cellStyle name="normální 6 4 2" xfId="1304"/>
    <cellStyle name="normální 6 4 3" xfId="1878"/>
    <cellStyle name="normální 6 5" xfId="1305"/>
    <cellStyle name="normální 6 5 2" xfId="1306"/>
    <cellStyle name="normální 6 6" xfId="1307"/>
    <cellStyle name="normální 6 6 2" xfId="1308"/>
    <cellStyle name="normální 6 7" xfId="1309"/>
    <cellStyle name="normální 6 7 2" xfId="1310"/>
    <cellStyle name="normální 6 8" xfId="1311"/>
    <cellStyle name="normální 6 8 2" xfId="1312"/>
    <cellStyle name="normální 6 9" xfId="1313"/>
    <cellStyle name="normální 6 9 2" xfId="1314"/>
    <cellStyle name="Normální 60" xfId="1879"/>
    <cellStyle name="Normální 61" xfId="1880"/>
    <cellStyle name="Normální 62" xfId="1881"/>
    <cellStyle name="Normální 63" xfId="1882"/>
    <cellStyle name="Normální 64" xfId="1883"/>
    <cellStyle name="Normální 65" xfId="1884"/>
    <cellStyle name="Normální 66" xfId="1885"/>
    <cellStyle name="Normální 67" xfId="1886"/>
    <cellStyle name="Normální 68" xfId="1887"/>
    <cellStyle name="Normální 69" xfId="1888"/>
    <cellStyle name="Normální 7" xfId="58"/>
    <cellStyle name="normální 7 10" xfId="1315"/>
    <cellStyle name="normální 7 10 2" xfId="1316"/>
    <cellStyle name="normální 7 11" xfId="1317"/>
    <cellStyle name="normální 7 11 2" xfId="1318"/>
    <cellStyle name="normální 7 12" xfId="1319"/>
    <cellStyle name="normální 7 12 2" xfId="1320"/>
    <cellStyle name="normální 7 13" xfId="1321"/>
    <cellStyle name="normální 7 13 2" xfId="1322"/>
    <cellStyle name="normální 7 14" xfId="1323"/>
    <cellStyle name="normální 7 14 2" xfId="1324"/>
    <cellStyle name="normální 7 15" xfId="1325"/>
    <cellStyle name="normální 7 15 2" xfId="1326"/>
    <cellStyle name="normální 7 16" xfId="1327"/>
    <cellStyle name="normální 7 17" xfId="1328"/>
    <cellStyle name="normální 7 18" xfId="1329"/>
    <cellStyle name="normální 7 19" xfId="1330"/>
    <cellStyle name="normální 7 2" xfId="1331"/>
    <cellStyle name="normální 7 2 2" xfId="1332"/>
    <cellStyle name="normální 7 20" xfId="1333"/>
    <cellStyle name="normální 7 21" xfId="1334"/>
    <cellStyle name="normální 7 22" xfId="1335"/>
    <cellStyle name="normální 7 23" xfId="1889"/>
    <cellStyle name="normální 7 3" xfId="1336"/>
    <cellStyle name="normální 7 3 2" xfId="1337"/>
    <cellStyle name="normální 7 3 3" xfId="1890"/>
    <cellStyle name="normální 7 4" xfId="1338"/>
    <cellStyle name="normální 7 4 2" xfId="1339"/>
    <cellStyle name="normální 7 5" xfId="1340"/>
    <cellStyle name="normální 7 5 2" xfId="1341"/>
    <cellStyle name="normální 7 6" xfId="1342"/>
    <cellStyle name="normální 7 6 2" xfId="1343"/>
    <cellStyle name="normální 7 7" xfId="1344"/>
    <cellStyle name="normální 7 7 2" xfId="1345"/>
    <cellStyle name="normální 7 8" xfId="1346"/>
    <cellStyle name="normální 7 8 2" xfId="1347"/>
    <cellStyle name="normální 7 9" xfId="1348"/>
    <cellStyle name="normální 7 9 2" xfId="1349"/>
    <cellStyle name="Normální 70" xfId="1891"/>
    <cellStyle name="Normální 71" xfId="1892"/>
    <cellStyle name="Normální 72" xfId="1893"/>
    <cellStyle name="Normální 73" xfId="1894"/>
    <cellStyle name="Normální 74" xfId="1895"/>
    <cellStyle name="Normální 75" xfId="1896"/>
    <cellStyle name="Normální 76" xfId="1897"/>
    <cellStyle name="Normální 77" xfId="1898"/>
    <cellStyle name="Normální 78" xfId="1899"/>
    <cellStyle name="Normální 79" xfId="1900"/>
    <cellStyle name="Normální 8" xfId="74"/>
    <cellStyle name="normální 8 10" xfId="1350"/>
    <cellStyle name="normální 8 10 2" xfId="1351"/>
    <cellStyle name="normální 8 11" xfId="1352"/>
    <cellStyle name="normální 8 11 2" xfId="1353"/>
    <cellStyle name="normální 8 12" xfId="1354"/>
    <cellStyle name="normální 8 12 2" xfId="1355"/>
    <cellStyle name="normální 8 13" xfId="1356"/>
    <cellStyle name="normální 8 13 2" xfId="1357"/>
    <cellStyle name="normální 8 14" xfId="1358"/>
    <cellStyle name="normální 8 14 2" xfId="1359"/>
    <cellStyle name="normální 8 15" xfId="1360"/>
    <cellStyle name="normální 8 15 2" xfId="1361"/>
    <cellStyle name="normální 8 16" xfId="1362"/>
    <cellStyle name="normální 8 17" xfId="1363"/>
    <cellStyle name="normální 8 18" xfId="1364"/>
    <cellStyle name="normální 8 19" xfId="1365"/>
    <cellStyle name="normální 8 2" xfId="1366"/>
    <cellStyle name="normální 8 2 2" xfId="1367"/>
    <cellStyle name="normální 8 20" xfId="1368"/>
    <cellStyle name="normální 8 21" xfId="1369"/>
    <cellStyle name="normální 8 22" xfId="1370"/>
    <cellStyle name="normální 8 23" xfId="1901"/>
    <cellStyle name="normální 8 3" xfId="1371"/>
    <cellStyle name="normální 8 3 2" xfId="1372"/>
    <cellStyle name="normální 8 4" xfId="1373"/>
    <cellStyle name="normální 8 4 2" xfId="1374"/>
    <cellStyle name="normální 8 5" xfId="1375"/>
    <cellStyle name="normální 8 5 2" xfId="1376"/>
    <cellStyle name="normální 8 6" xfId="1377"/>
    <cellStyle name="normální 8 6 2" xfId="1378"/>
    <cellStyle name="normální 8 7" xfId="1379"/>
    <cellStyle name="normální 8 7 2" xfId="1380"/>
    <cellStyle name="normální 8 8" xfId="1381"/>
    <cellStyle name="normální 8 8 2" xfId="1382"/>
    <cellStyle name="normální 8 9" xfId="1383"/>
    <cellStyle name="normální 8 9 2" xfId="1384"/>
    <cellStyle name="Normální 80" xfId="1902"/>
    <cellStyle name="Normální 9" xfId="75"/>
    <cellStyle name="normální 9 10" xfId="1385"/>
    <cellStyle name="normální 9 10 2" xfId="1386"/>
    <cellStyle name="normální 9 11" xfId="1387"/>
    <cellStyle name="normální 9 11 2" xfId="1388"/>
    <cellStyle name="normální 9 12" xfId="1389"/>
    <cellStyle name="normální 9 12 2" xfId="1390"/>
    <cellStyle name="normální 9 13" xfId="1391"/>
    <cellStyle name="normální 9 13 2" xfId="1392"/>
    <cellStyle name="normální 9 14" xfId="1393"/>
    <cellStyle name="normální 9 14 2" xfId="1394"/>
    <cellStyle name="normální 9 15" xfId="1395"/>
    <cellStyle name="normální 9 15 2" xfId="1396"/>
    <cellStyle name="normální 9 16" xfId="1397"/>
    <cellStyle name="normální 9 17" xfId="1398"/>
    <cellStyle name="normální 9 18" xfId="1399"/>
    <cellStyle name="normální 9 19" xfId="1400"/>
    <cellStyle name="normální 9 2" xfId="1401"/>
    <cellStyle name="normální 9 2 2" xfId="1402"/>
    <cellStyle name="normální 9 20" xfId="1403"/>
    <cellStyle name="normální 9 21" xfId="1404"/>
    <cellStyle name="normální 9 22" xfId="1405"/>
    <cellStyle name="normální 9 23" xfId="1903"/>
    <cellStyle name="normální 9 3" xfId="1406"/>
    <cellStyle name="normální 9 3 2" xfId="1407"/>
    <cellStyle name="normální 9 4" xfId="1408"/>
    <cellStyle name="normální 9 4 2" xfId="1409"/>
    <cellStyle name="normální 9 5" xfId="1410"/>
    <cellStyle name="normální 9 5 2" xfId="1411"/>
    <cellStyle name="normální 9 6" xfId="1412"/>
    <cellStyle name="normální 9 6 2" xfId="1413"/>
    <cellStyle name="normální 9 7" xfId="1414"/>
    <cellStyle name="normální 9 7 2" xfId="1415"/>
    <cellStyle name="normální 9 8" xfId="1416"/>
    <cellStyle name="normální 9 8 2" xfId="1417"/>
    <cellStyle name="normální 9 9" xfId="1418"/>
    <cellStyle name="normální 9 9 2" xfId="1419"/>
    <cellStyle name="normální_POL.XLS" xfId="1420"/>
    <cellStyle name="Normalny_Arkusz1" xfId="1904"/>
    <cellStyle name="Note" xfId="1905"/>
    <cellStyle name="Note 2" xfId="1906"/>
    <cellStyle name="Note 2 2" xfId="1907"/>
    <cellStyle name="Note 3" xfId="1908"/>
    <cellStyle name="Note 3 2" xfId="1909"/>
    <cellStyle name="Note 3 3" xfId="1910"/>
    <cellStyle name="Note 4" xfId="1911"/>
    <cellStyle name="Œ…‹æØ‚è [0.00]_cost" xfId="1912"/>
    <cellStyle name="Œ…‹æØ‚è_cost" xfId="1913"/>
    <cellStyle name="ord12" xfId="1914"/>
    <cellStyle name="ord6962" xfId="1915"/>
    <cellStyle name="orders" xfId="1916"/>
    <cellStyle name="Output" xfId="1917"/>
    <cellStyle name="Output 2" xfId="1918"/>
    <cellStyle name="Podhlavička" xfId="1423"/>
    <cellStyle name="Polozka" xfId="76"/>
    <cellStyle name="POPIS" xfId="59"/>
    <cellStyle name="popis polozky" xfId="77"/>
    <cellStyle name="pozice" xfId="1919"/>
    <cellStyle name="pozice 2" xfId="1920"/>
    <cellStyle name="pozice 3" xfId="1921"/>
    <cellStyle name="Poznámka 2" xfId="1922"/>
    <cellStyle name="Poznámka 2 2" xfId="1923"/>
    <cellStyle name="Poznámka 3" xfId="1924"/>
    <cellStyle name="Prepojená bunka" xfId="1925"/>
    <cellStyle name="procent 2" xfId="1926"/>
    <cellStyle name="procent 2 2" xfId="1927"/>
    <cellStyle name="procent 2 2 2" xfId="1928"/>
    <cellStyle name="procent 2 2 3" xfId="1929"/>
    <cellStyle name="procent 2 3" xfId="1930"/>
    <cellStyle name="procent 2 4" xfId="1931"/>
    <cellStyle name="Procenta 2" xfId="78"/>
    <cellStyle name="Procenta 2 2" xfId="1932"/>
    <cellStyle name="Procenta 3" xfId="1422"/>
    <cellStyle name="Procenta 4" xfId="1933"/>
    <cellStyle name="Procenta 4 2" xfId="1934"/>
    <cellStyle name="Procenta 4 3" xfId="1935"/>
    <cellStyle name="Propojená buňka 2" xfId="1936"/>
    <cellStyle name="Propojená buňka 3" xfId="1937"/>
    <cellStyle name="rozpočet" xfId="1938"/>
    <cellStyle name="Spolu" xfId="1939"/>
    <cellStyle name="Správně 2" xfId="1940"/>
    <cellStyle name="Správně 3" xfId="1941"/>
    <cellStyle name="Standaard_005-A3-200 (5.3) - lars" xfId="1942"/>
    <cellStyle name="Standard_aktuell" xfId="60"/>
    <cellStyle name="Styl 1" xfId="61"/>
    <cellStyle name="Styl 1 2" xfId="62"/>
    <cellStyle name="Styl 1 2 2" xfId="1943"/>
    <cellStyle name="Styl 1 2 2 2" xfId="1944"/>
    <cellStyle name="Styl 1 2 2 3" xfId="1945"/>
    <cellStyle name="Styl 1 2 3" xfId="1946"/>
    <cellStyle name="Styl 1 2 3 2" xfId="1947"/>
    <cellStyle name="Styl 1 2 4" xfId="1948"/>
    <cellStyle name="Styl 1 2 4 2" xfId="1949"/>
    <cellStyle name="Styl 1 2 5" xfId="1950"/>
    <cellStyle name="Styl 1 3" xfId="1951"/>
    <cellStyle name="Styl 1 3 2" xfId="1952"/>
    <cellStyle name="Styl 1 4" xfId="1953"/>
    <cellStyle name="Styl 1 4 2" xfId="1954"/>
    <cellStyle name="Styl 1 5" xfId="1955"/>
    <cellStyle name="Styl 1_SO 001-70  VZT-POL" xfId="1956"/>
    <cellStyle name="Styl 2" xfId="63"/>
    <cellStyle name="Style 1" xfId="1421"/>
    <cellStyle name="Style 1 2" xfId="1957"/>
    <cellStyle name="Style 1 2 2" xfId="1958"/>
    <cellStyle name="Style 1 3" xfId="1959"/>
    <cellStyle name="Style 1 4" xfId="1960"/>
    <cellStyle name="Štýl 1" xfId="1961"/>
    <cellStyle name="text" xfId="1962"/>
    <cellStyle name="Text upozornění 2" xfId="1963"/>
    <cellStyle name="Text upozornenia" xfId="1964"/>
    <cellStyle name="Title" xfId="1965"/>
    <cellStyle name="Title 2" xfId="1966"/>
    <cellStyle name="titre1" xfId="1967"/>
    <cellStyle name="titre2" xfId="1968"/>
    <cellStyle name="Titul" xfId="1969"/>
    <cellStyle name="Total" xfId="64"/>
    <cellStyle name="Total 2" xfId="1970"/>
    <cellStyle name="Total 3" xfId="1971"/>
    <cellStyle name="TYP ŘÁDKU_4(sloupceJ-L)" xfId="65"/>
    <cellStyle name="Vstup 2" xfId="1972"/>
    <cellStyle name="Vstup 3" xfId="1973"/>
    <cellStyle name="VykazPolozka" xfId="66"/>
    <cellStyle name="VykazVzorec" xfId="67"/>
    <cellStyle name="Výpočet 2" xfId="1974"/>
    <cellStyle name="Výpočet 3" xfId="1975"/>
    <cellStyle name="Výstup 2" xfId="1976"/>
    <cellStyle name="Výstup 3" xfId="1977"/>
    <cellStyle name="Vysvětlující text 2" xfId="1978"/>
    <cellStyle name="Vysvetľujúci text" xfId="1979"/>
    <cellStyle name="Währung" xfId="1980"/>
    <cellStyle name="Walutowy [0]_laroux" xfId="68"/>
    <cellStyle name="Walutowy_laroux" xfId="69"/>
    <cellStyle name="Warning Text" xfId="1981"/>
    <cellStyle name="zamówienia" xfId="1982"/>
    <cellStyle name="Zlá" xfId="1983"/>
    <cellStyle name="Zvýraznění 1 2" xfId="1984"/>
    <cellStyle name="Zvýraznění 1 3" xfId="1985"/>
    <cellStyle name="Zvýraznění 2 2" xfId="1986"/>
    <cellStyle name="Zvýraznění 2 3" xfId="1987"/>
    <cellStyle name="Zvýraznění 3 2" xfId="1988"/>
    <cellStyle name="Zvýraznění 3 3" xfId="1989"/>
    <cellStyle name="Zvýraznění 4 2" xfId="1990"/>
    <cellStyle name="Zvýraznění 4 3" xfId="1991"/>
    <cellStyle name="Zvýraznění 5 2" xfId="1992"/>
    <cellStyle name="Zvýraznění 6 2" xfId="1993"/>
    <cellStyle name="Zvýraznění 6 3" xfId="1994"/>
    <cellStyle name="Zvýraznenie1" xfId="1995"/>
    <cellStyle name="Zvýraznenie2" xfId="1996"/>
    <cellStyle name="Zvýraznenie3" xfId="1997"/>
    <cellStyle name="Zvýraznenie4" xfId="1998"/>
    <cellStyle name="Zvýraznenie5" xfId="1999"/>
    <cellStyle name="Zvýraznenie6" xfId="2000"/>
    <cellStyle name="Zvýrazni" xfId="70"/>
    <cellStyle name="쉼표 [0]_LS '09 Selling Price_091214_CZ" xfId="2001"/>
    <cellStyle name="표준 2" xfId="1424"/>
    <cellStyle name="표준_'07년 Line-up_LGEAK_060907" xfId="2002"/>
    <cellStyle name="桁区切り [0.00]_22Oct01Toyota Indirect Cost Summary Package-F(P&amp;W shop)" xfId="2003"/>
    <cellStyle name="桁区切り_Package -F PROPOSED STAFF SCHEDULE 27,July,01" xfId="2004"/>
    <cellStyle name="標準_031007Drawing schedule" xfId="2005"/>
  </cellStyles>
  <dxfs count="2">
    <dxf>
      <fill>
        <patternFill>
          <bgColor rgb="FFFF0000"/>
        </patternFill>
      </fill>
    </dxf>
    <dxf>
      <fill>
        <patternFill>
          <bgColor rgb="FFFF0000"/>
        </patternFill>
      </fill>
    </dxf>
  </dxfs>
  <tableStyles count="0" defaultTableStyle="TableStyleMedium2" defaultPivotStyle="PivotStyleMedium9"/>
  <colors>
    <mruColors>
      <color rgb="FFCCFF99"/>
      <color rgb="FF85DFFF"/>
      <color rgb="FFFFCC99"/>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5.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4.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externalLink" Target="externalLinks/externalLink2.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tavitel/Templates/Rozpocty/Sablon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Preview\INFO\Templates\Rozpocty\Sablon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407a_DPS_D_Rozpo&#269;ty%20&#8211;%202003/Rozpo&#269;et%20U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407a_DPS_D_Rozpo&#269;ty%20&#8211;%202003/Rozpo&#269;et%20ZT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407a_DPS_D_Rozpo&#269;ty%20&#8211;%202003/Rozpo&#269;et%20ES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2">
          <cell r="A2" t="str">
            <v>Rozpočet</v>
          </cell>
          <cell r="C2" t="str">
            <v>01, vlastní cenová soustava</v>
          </cell>
          <cell r="E2" t="str">
            <v>Vytápění</v>
          </cell>
        </row>
        <row r="5">
          <cell r="C5" t="str">
            <v>Oprava objektu Nádražní 4</v>
          </cell>
        </row>
        <row r="6">
          <cell r="G6">
            <v>0</v>
          </cell>
        </row>
        <row r="8">
          <cell r="C8" t="str">
            <v>Ing. Jiří Hájek, Ing. Jakub Šverák</v>
          </cell>
        </row>
        <row r="32">
          <cell r="C32">
            <v>0</v>
          </cell>
        </row>
      </sheetData>
      <sheetData sheetId="1">
        <row r="17">
          <cell r="E17">
            <v>22083.75</v>
          </cell>
          <cell r="F17">
            <v>2652515.75</v>
          </cell>
          <cell r="G17">
            <v>0</v>
          </cell>
          <cell r="H17">
            <v>427915.2</v>
          </cell>
          <cell r="I17">
            <v>10800</v>
          </cell>
        </row>
        <row r="22">
          <cell r="A22" t="str">
            <v>Mimostaveništní doprava</v>
          </cell>
        </row>
        <row r="23">
          <cell r="A23" t="str">
            <v>Zařízení staveniště</v>
          </cell>
        </row>
        <row r="24">
          <cell r="H24">
            <v>14228.8279</v>
          </cell>
        </row>
      </sheetData>
      <sheetData sheetId="2">
        <row r="7">
          <cell r="B7" t="str">
            <v>713</v>
          </cell>
          <cell r="C7" t="str">
            <v>Izolace tepelné</v>
          </cell>
        </row>
        <row r="32">
          <cell r="B32" t="str">
            <v>731</v>
          </cell>
          <cell r="C32" t="str">
            <v>Zdroje</v>
          </cell>
        </row>
        <row r="34">
          <cell r="B34" t="str">
            <v>732</v>
          </cell>
          <cell r="C34" t="str">
            <v>Strojovny</v>
          </cell>
        </row>
        <row r="40">
          <cell r="B40" t="str">
            <v>733</v>
          </cell>
          <cell r="C40" t="str">
            <v>Rozvod potrubí</v>
          </cell>
        </row>
        <row r="71">
          <cell r="G71">
            <v>4600</v>
          </cell>
        </row>
        <row r="73">
          <cell r="B73" t="str">
            <v>734</v>
          </cell>
          <cell r="C73" t="str">
            <v>Armatury</v>
          </cell>
        </row>
        <row r="140">
          <cell r="C140" t="str">
            <v>Otopné plochy</v>
          </cell>
        </row>
        <row r="195">
          <cell r="B195" t="str">
            <v>767</v>
          </cell>
          <cell r="C195" t="str">
            <v>Konstrukce zámečnické</v>
          </cell>
        </row>
        <row r="201">
          <cell r="B201" t="str">
            <v>783</v>
          </cell>
          <cell r="C201" t="str">
            <v>Nátěry</v>
          </cell>
        </row>
        <row r="206">
          <cell r="B206" t="str">
            <v>041</v>
          </cell>
          <cell r="C206" t="str">
            <v>Demontáže</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 Pol"/>
    </sheetNames>
    <sheetDataSet>
      <sheetData sheetId="0"/>
      <sheetData sheetId="1">
        <row r="23">
          <cell r="G23">
            <v>6066173.1300000008</v>
          </cell>
        </row>
        <row r="24">
          <cell r="G24">
            <v>909925.96950000012</v>
          </cell>
        </row>
        <row r="27">
          <cell r="G27">
            <v>-0.1</v>
          </cell>
        </row>
        <row r="29">
          <cell r="J29" t="str">
            <v>CZK</v>
          </cell>
        </row>
      </sheetData>
      <sheetData sheetId="2"/>
      <sheetData sheetId="3"/>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kyny pro vyplnění"/>
      <sheetName val="Stavba"/>
      <sheetName val="VzorPolozky"/>
      <sheetName val="06 01 Pol"/>
    </sheetNames>
    <sheetDataSet>
      <sheetData sheetId="0"/>
      <sheetData sheetId="1">
        <row r="23">
          <cell r="G23">
            <v>3407610.01</v>
          </cell>
        </row>
        <row r="24">
          <cell r="G24">
            <v>511141.50149999995</v>
          </cell>
        </row>
        <row r="27">
          <cell r="G27">
            <v>0.49</v>
          </cell>
        </row>
        <row r="29">
          <cell r="J29" t="str">
            <v>CZK</v>
          </cell>
        </row>
      </sheetData>
      <sheetData sheetId="2"/>
      <sheetData sheetId="3"/>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BE98"/>
  <sheetViews>
    <sheetView tabSelected="1" view="pageBreakPreview" zoomScaleNormal="100" zoomScaleSheetLayoutView="100" workbookViewId="0">
      <selection activeCell="L19" sqref="L19"/>
    </sheetView>
  </sheetViews>
  <sheetFormatPr defaultRowHeight="13.2"/>
  <cols>
    <col min="1" max="1" width="2" style="2" customWidth="1"/>
    <col min="2" max="2" width="15" style="2" customWidth="1"/>
    <col min="3" max="3" width="15.88671875" style="2" customWidth="1"/>
    <col min="4" max="4" width="18" style="2" customWidth="1"/>
    <col min="5" max="5" width="17.44140625" style="2" customWidth="1"/>
    <col min="6" max="6" width="16.5546875" style="2" customWidth="1"/>
    <col min="7" max="7" width="15.33203125" style="2" customWidth="1"/>
    <col min="8" max="256" width="8.88671875" style="2"/>
    <col min="257" max="257" width="2" style="2" customWidth="1"/>
    <col min="258" max="258" width="15" style="2" customWidth="1"/>
    <col min="259" max="259" width="15.88671875" style="2" customWidth="1"/>
    <col min="260" max="260" width="18" style="2" customWidth="1"/>
    <col min="261" max="261" width="17.44140625" style="2" customWidth="1"/>
    <col min="262" max="262" width="16.5546875" style="2" customWidth="1"/>
    <col min="263" max="263" width="15.33203125" style="2" customWidth="1"/>
    <col min="264" max="512" width="8.88671875" style="2"/>
    <col min="513" max="513" width="2" style="2" customWidth="1"/>
    <col min="514" max="514" width="15" style="2" customWidth="1"/>
    <col min="515" max="515" width="15.88671875" style="2" customWidth="1"/>
    <col min="516" max="516" width="18" style="2" customWidth="1"/>
    <col min="517" max="517" width="17.44140625" style="2" customWidth="1"/>
    <col min="518" max="518" width="16.5546875" style="2" customWidth="1"/>
    <col min="519" max="519" width="15.33203125" style="2" customWidth="1"/>
    <col min="520" max="768" width="8.88671875" style="2"/>
    <col min="769" max="769" width="2" style="2" customWidth="1"/>
    <col min="770" max="770" width="15" style="2" customWidth="1"/>
    <col min="771" max="771" width="15.88671875" style="2" customWidth="1"/>
    <col min="772" max="772" width="18" style="2" customWidth="1"/>
    <col min="773" max="773" width="17.44140625" style="2" customWidth="1"/>
    <col min="774" max="774" width="16.5546875" style="2" customWidth="1"/>
    <col min="775" max="775" width="15.33203125" style="2" customWidth="1"/>
    <col min="776" max="1024" width="8.88671875" style="2"/>
    <col min="1025" max="1025" width="2" style="2" customWidth="1"/>
    <col min="1026" max="1026" width="15" style="2" customWidth="1"/>
    <col min="1027" max="1027" width="15.88671875" style="2" customWidth="1"/>
    <col min="1028" max="1028" width="18" style="2" customWidth="1"/>
    <col min="1029" max="1029" width="17.44140625" style="2" customWidth="1"/>
    <col min="1030" max="1030" width="16.5546875" style="2" customWidth="1"/>
    <col min="1031" max="1031" width="15.33203125" style="2" customWidth="1"/>
    <col min="1032" max="1280" width="8.88671875" style="2"/>
    <col min="1281" max="1281" width="2" style="2" customWidth="1"/>
    <col min="1282" max="1282" width="15" style="2" customWidth="1"/>
    <col min="1283" max="1283" width="15.88671875" style="2" customWidth="1"/>
    <col min="1284" max="1284" width="18" style="2" customWidth="1"/>
    <col min="1285" max="1285" width="17.44140625" style="2" customWidth="1"/>
    <col min="1286" max="1286" width="16.5546875" style="2" customWidth="1"/>
    <col min="1287" max="1287" width="15.33203125" style="2" customWidth="1"/>
    <col min="1288" max="1536" width="8.88671875" style="2"/>
    <col min="1537" max="1537" width="2" style="2" customWidth="1"/>
    <col min="1538" max="1538" width="15" style="2" customWidth="1"/>
    <col min="1539" max="1539" width="15.88671875" style="2" customWidth="1"/>
    <col min="1540" max="1540" width="18" style="2" customWidth="1"/>
    <col min="1541" max="1541" width="17.44140625" style="2" customWidth="1"/>
    <col min="1542" max="1542" width="16.5546875" style="2" customWidth="1"/>
    <col min="1543" max="1543" width="15.33203125" style="2" customWidth="1"/>
    <col min="1544" max="1792" width="8.88671875" style="2"/>
    <col min="1793" max="1793" width="2" style="2" customWidth="1"/>
    <col min="1794" max="1794" width="15" style="2" customWidth="1"/>
    <col min="1795" max="1795" width="15.88671875" style="2" customWidth="1"/>
    <col min="1796" max="1796" width="18" style="2" customWidth="1"/>
    <col min="1797" max="1797" width="17.44140625" style="2" customWidth="1"/>
    <col min="1798" max="1798" width="16.5546875" style="2" customWidth="1"/>
    <col min="1799" max="1799" width="15.33203125" style="2" customWidth="1"/>
    <col min="1800" max="2048" width="8.88671875" style="2"/>
    <col min="2049" max="2049" width="2" style="2" customWidth="1"/>
    <col min="2050" max="2050" width="15" style="2" customWidth="1"/>
    <col min="2051" max="2051" width="15.88671875" style="2" customWidth="1"/>
    <col min="2052" max="2052" width="18" style="2" customWidth="1"/>
    <col min="2053" max="2053" width="17.44140625" style="2" customWidth="1"/>
    <col min="2054" max="2054" width="16.5546875" style="2" customWidth="1"/>
    <col min="2055" max="2055" width="15.33203125" style="2" customWidth="1"/>
    <col min="2056" max="2304" width="8.88671875" style="2"/>
    <col min="2305" max="2305" width="2" style="2" customWidth="1"/>
    <col min="2306" max="2306" width="15" style="2" customWidth="1"/>
    <col min="2307" max="2307" width="15.88671875" style="2" customWidth="1"/>
    <col min="2308" max="2308" width="18" style="2" customWidth="1"/>
    <col min="2309" max="2309" width="17.44140625" style="2" customWidth="1"/>
    <col min="2310" max="2310" width="16.5546875" style="2" customWidth="1"/>
    <col min="2311" max="2311" width="15.33203125" style="2" customWidth="1"/>
    <col min="2312" max="2560" width="8.88671875" style="2"/>
    <col min="2561" max="2561" width="2" style="2" customWidth="1"/>
    <col min="2562" max="2562" width="15" style="2" customWidth="1"/>
    <col min="2563" max="2563" width="15.88671875" style="2" customWidth="1"/>
    <col min="2564" max="2564" width="18" style="2" customWidth="1"/>
    <col min="2565" max="2565" width="17.44140625" style="2" customWidth="1"/>
    <col min="2566" max="2566" width="16.5546875" style="2" customWidth="1"/>
    <col min="2567" max="2567" width="15.33203125" style="2" customWidth="1"/>
    <col min="2568" max="2816" width="8.88671875" style="2"/>
    <col min="2817" max="2817" width="2" style="2" customWidth="1"/>
    <col min="2818" max="2818" width="15" style="2" customWidth="1"/>
    <col min="2819" max="2819" width="15.88671875" style="2" customWidth="1"/>
    <col min="2820" max="2820" width="18" style="2" customWidth="1"/>
    <col min="2821" max="2821" width="17.44140625" style="2" customWidth="1"/>
    <col min="2822" max="2822" width="16.5546875" style="2" customWidth="1"/>
    <col min="2823" max="2823" width="15.33203125" style="2" customWidth="1"/>
    <col min="2824" max="3072" width="8.88671875" style="2"/>
    <col min="3073" max="3073" width="2" style="2" customWidth="1"/>
    <col min="3074" max="3074" width="15" style="2" customWidth="1"/>
    <col min="3075" max="3075" width="15.88671875" style="2" customWidth="1"/>
    <col min="3076" max="3076" width="18" style="2" customWidth="1"/>
    <col min="3077" max="3077" width="17.44140625" style="2" customWidth="1"/>
    <col min="3078" max="3078" width="16.5546875" style="2" customWidth="1"/>
    <col min="3079" max="3079" width="15.33203125" style="2" customWidth="1"/>
    <col min="3080" max="3328" width="8.88671875" style="2"/>
    <col min="3329" max="3329" width="2" style="2" customWidth="1"/>
    <col min="3330" max="3330" width="15" style="2" customWidth="1"/>
    <col min="3331" max="3331" width="15.88671875" style="2" customWidth="1"/>
    <col min="3332" max="3332" width="18" style="2" customWidth="1"/>
    <col min="3333" max="3333" width="17.44140625" style="2" customWidth="1"/>
    <col min="3334" max="3334" width="16.5546875" style="2" customWidth="1"/>
    <col min="3335" max="3335" width="15.33203125" style="2" customWidth="1"/>
    <col min="3336" max="3584" width="8.88671875" style="2"/>
    <col min="3585" max="3585" width="2" style="2" customWidth="1"/>
    <col min="3586" max="3586" width="15" style="2" customWidth="1"/>
    <col min="3587" max="3587" width="15.88671875" style="2" customWidth="1"/>
    <col min="3588" max="3588" width="18" style="2" customWidth="1"/>
    <col min="3589" max="3589" width="17.44140625" style="2" customWidth="1"/>
    <col min="3590" max="3590" width="16.5546875" style="2" customWidth="1"/>
    <col min="3591" max="3591" width="15.33203125" style="2" customWidth="1"/>
    <col min="3592" max="3840" width="8.88671875" style="2"/>
    <col min="3841" max="3841" width="2" style="2" customWidth="1"/>
    <col min="3842" max="3842" width="15" style="2" customWidth="1"/>
    <col min="3843" max="3843" width="15.88671875" style="2" customWidth="1"/>
    <col min="3844" max="3844" width="18" style="2" customWidth="1"/>
    <col min="3845" max="3845" width="17.44140625" style="2" customWidth="1"/>
    <col min="3846" max="3846" width="16.5546875" style="2" customWidth="1"/>
    <col min="3847" max="3847" width="15.33203125" style="2" customWidth="1"/>
    <col min="3848" max="4096" width="8.88671875" style="2"/>
    <col min="4097" max="4097" width="2" style="2" customWidth="1"/>
    <col min="4098" max="4098" width="15" style="2" customWidth="1"/>
    <col min="4099" max="4099" width="15.88671875" style="2" customWidth="1"/>
    <col min="4100" max="4100" width="18" style="2" customWidth="1"/>
    <col min="4101" max="4101" width="17.44140625" style="2" customWidth="1"/>
    <col min="4102" max="4102" width="16.5546875" style="2" customWidth="1"/>
    <col min="4103" max="4103" width="15.33203125" style="2" customWidth="1"/>
    <col min="4104" max="4352" width="8.88671875" style="2"/>
    <col min="4353" max="4353" width="2" style="2" customWidth="1"/>
    <col min="4354" max="4354" width="15" style="2" customWidth="1"/>
    <col min="4355" max="4355" width="15.88671875" style="2" customWidth="1"/>
    <col min="4356" max="4356" width="18" style="2" customWidth="1"/>
    <col min="4357" max="4357" width="17.44140625" style="2" customWidth="1"/>
    <col min="4358" max="4358" width="16.5546875" style="2" customWidth="1"/>
    <col min="4359" max="4359" width="15.33203125" style="2" customWidth="1"/>
    <col min="4360" max="4608" width="8.88671875" style="2"/>
    <col min="4609" max="4609" width="2" style="2" customWidth="1"/>
    <col min="4610" max="4610" width="15" style="2" customWidth="1"/>
    <col min="4611" max="4611" width="15.88671875" style="2" customWidth="1"/>
    <col min="4612" max="4612" width="18" style="2" customWidth="1"/>
    <col min="4613" max="4613" width="17.44140625" style="2" customWidth="1"/>
    <col min="4614" max="4614" width="16.5546875" style="2" customWidth="1"/>
    <col min="4615" max="4615" width="15.33203125" style="2" customWidth="1"/>
    <col min="4616" max="4864" width="8.88671875" style="2"/>
    <col min="4865" max="4865" width="2" style="2" customWidth="1"/>
    <col min="4866" max="4866" width="15" style="2" customWidth="1"/>
    <col min="4867" max="4867" width="15.88671875" style="2" customWidth="1"/>
    <col min="4868" max="4868" width="18" style="2" customWidth="1"/>
    <col min="4869" max="4869" width="17.44140625" style="2" customWidth="1"/>
    <col min="4870" max="4870" width="16.5546875" style="2" customWidth="1"/>
    <col min="4871" max="4871" width="15.33203125" style="2" customWidth="1"/>
    <col min="4872" max="5120" width="8.88671875" style="2"/>
    <col min="5121" max="5121" width="2" style="2" customWidth="1"/>
    <col min="5122" max="5122" width="15" style="2" customWidth="1"/>
    <col min="5123" max="5123" width="15.88671875" style="2" customWidth="1"/>
    <col min="5124" max="5124" width="18" style="2" customWidth="1"/>
    <col min="5125" max="5125" width="17.44140625" style="2" customWidth="1"/>
    <col min="5126" max="5126" width="16.5546875" style="2" customWidth="1"/>
    <col min="5127" max="5127" width="15.33203125" style="2" customWidth="1"/>
    <col min="5128" max="5376" width="8.88671875" style="2"/>
    <col min="5377" max="5377" width="2" style="2" customWidth="1"/>
    <col min="5378" max="5378" width="15" style="2" customWidth="1"/>
    <col min="5379" max="5379" width="15.88671875" style="2" customWidth="1"/>
    <col min="5380" max="5380" width="18" style="2" customWidth="1"/>
    <col min="5381" max="5381" width="17.44140625" style="2" customWidth="1"/>
    <col min="5382" max="5382" width="16.5546875" style="2" customWidth="1"/>
    <col min="5383" max="5383" width="15.33203125" style="2" customWidth="1"/>
    <col min="5384" max="5632" width="8.88671875" style="2"/>
    <col min="5633" max="5633" width="2" style="2" customWidth="1"/>
    <col min="5634" max="5634" width="15" style="2" customWidth="1"/>
    <col min="5635" max="5635" width="15.88671875" style="2" customWidth="1"/>
    <col min="5636" max="5636" width="18" style="2" customWidth="1"/>
    <col min="5637" max="5637" width="17.44140625" style="2" customWidth="1"/>
    <col min="5638" max="5638" width="16.5546875" style="2" customWidth="1"/>
    <col min="5639" max="5639" width="15.33203125" style="2" customWidth="1"/>
    <col min="5640" max="5888" width="8.88671875" style="2"/>
    <col min="5889" max="5889" width="2" style="2" customWidth="1"/>
    <col min="5890" max="5890" width="15" style="2" customWidth="1"/>
    <col min="5891" max="5891" width="15.88671875" style="2" customWidth="1"/>
    <col min="5892" max="5892" width="18" style="2" customWidth="1"/>
    <col min="5893" max="5893" width="17.44140625" style="2" customWidth="1"/>
    <col min="5894" max="5894" width="16.5546875" style="2" customWidth="1"/>
    <col min="5895" max="5895" width="15.33203125" style="2" customWidth="1"/>
    <col min="5896" max="6144" width="8.88671875" style="2"/>
    <col min="6145" max="6145" width="2" style="2" customWidth="1"/>
    <col min="6146" max="6146" width="15" style="2" customWidth="1"/>
    <col min="6147" max="6147" width="15.88671875" style="2" customWidth="1"/>
    <col min="6148" max="6148" width="18" style="2" customWidth="1"/>
    <col min="6149" max="6149" width="17.44140625" style="2" customWidth="1"/>
    <col min="6150" max="6150" width="16.5546875" style="2" customWidth="1"/>
    <col min="6151" max="6151" width="15.33203125" style="2" customWidth="1"/>
    <col min="6152" max="6400" width="8.88671875" style="2"/>
    <col min="6401" max="6401" width="2" style="2" customWidth="1"/>
    <col min="6402" max="6402" width="15" style="2" customWidth="1"/>
    <col min="6403" max="6403" width="15.88671875" style="2" customWidth="1"/>
    <col min="6404" max="6404" width="18" style="2" customWidth="1"/>
    <col min="6405" max="6405" width="17.44140625" style="2" customWidth="1"/>
    <col min="6406" max="6406" width="16.5546875" style="2" customWidth="1"/>
    <col min="6407" max="6407" width="15.33203125" style="2" customWidth="1"/>
    <col min="6408" max="6656" width="8.88671875" style="2"/>
    <col min="6657" max="6657" width="2" style="2" customWidth="1"/>
    <col min="6658" max="6658" width="15" style="2" customWidth="1"/>
    <col min="6659" max="6659" width="15.88671875" style="2" customWidth="1"/>
    <col min="6660" max="6660" width="18" style="2" customWidth="1"/>
    <col min="6661" max="6661" width="17.44140625" style="2" customWidth="1"/>
    <col min="6662" max="6662" width="16.5546875" style="2" customWidth="1"/>
    <col min="6663" max="6663" width="15.33203125" style="2" customWidth="1"/>
    <col min="6664" max="6912" width="8.88671875" style="2"/>
    <col min="6913" max="6913" width="2" style="2" customWidth="1"/>
    <col min="6914" max="6914" width="15" style="2" customWidth="1"/>
    <col min="6915" max="6915" width="15.88671875" style="2" customWidth="1"/>
    <col min="6916" max="6916" width="18" style="2" customWidth="1"/>
    <col min="6917" max="6917" width="17.44140625" style="2" customWidth="1"/>
    <col min="6918" max="6918" width="16.5546875" style="2" customWidth="1"/>
    <col min="6919" max="6919" width="15.33203125" style="2" customWidth="1"/>
    <col min="6920" max="7168" width="8.88671875" style="2"/>
    <col min="7169" max="7169" width="2" style="2" customWidth="1"/>
    <col min="7170" max="7170" width="15" style="2" customWidth="1"/>
    <col min="7171" max="7171" width="15.88671875" style="2" customWidth="1"/>
    <col min="7172" max="7172" width="18" style="2" customWidth="1"/>
    <col min="7173" max="7173" width="17.44140625" style="2" customWidth="1"/>
    <col min="7174" max="7174" width="16.5546875" style="2" customWidth="1"/>
    <col min="7175" max="7175" width="15.33203125" style="2" customWidth="1"/>
    <col min="7176" max="7424" width="8.88671875" style="2"/>
    <col min="7425" max="7425" width="2" style="2" customWidth="1"/>
    <col min="7426" max="7426" width="15" style="2" customWidth="1"/>
    <col min="7427" max="7427" width="15.88671875" style="2" customWidth="1"/>
    <col min="7428" max="7428" width="18" style="2" customWidth="1"/>
    <col min="7429" max="7429" width="17.44140625" style="2" customWidth="1"/>
    <col min="7430" max="7430" width="16.5546875" style="2" customWidth="1"/>
    <col min="7431" max="7431" width="15.33203125" style="2" customWidth="1"/>
    <col min="7432" max="7680" width="8.88671875" style="2"/>
    <col min="7681" max="7681" width="2" style="2" customWidth="1"/>
    <col min="7682" max="7682" width="15" style="2" customWidth="1"/>
    <col min="7683" max="7683" width="15.88671875" style="2" customWidth="1"/>
    <col min="7684" max="7684" width="18" style="2" customWidth="1"/>
    <col min="7685" max="7685" width="17.44140625" style="2" customWidth="1"/>
    <col min="7686" max="7686" width="16.5546875" style="2" customWidth="1"/>
    <col min="7687" max="7687" width="15.33203125" style="2" customWidth="1"/>
    <col min="7688" max="7936" width="8.88671875" style="2"/>
    <col min="7937" max="7937" width="2" style="2" customWidth="1"/>
    <col min="7938" max="7938" width="15" style="2" customWidth="1"/>
    <col min="7939" max="7939" width="15.88671875" style="2" customWidth="1"/>
    <col min="7940" max="7940" width="18" style="2" customWidth="1"/>
    <col min="7941" max="7941" width="17.44140625" style="2" customWidth="1"/>
    <col min="7942" max="7942" width="16.5546875" style="2" customWidth="1"/>
    <col min="7943" max="7943" width="15.33203125" style="2" customWidth="1"/>
    <col min="7944" max="8192" width="8.88671875" style="2"/>
    <col min="8193" max="8193" width="2" style="2" customWidth="1"/>
    <col min="8194" max="8194" width="15" style="2" customWidth="1"/>
    <col min="8195" max="8195" width="15.88671875" style="2" customWidth="1"/>
    <col min="8196" max="8196" width="18" style="2" customWidth="1"/>
    <col min="8197" max="8197" width="17.44140625" style="2" customWidth="1"/>
    <col min="8198" max="8198" width="16.5546875" style="2" customWidth="1"/>
    <col min="8199" max="8199" width="15.33203125" style="2" customWidth="1"/>
    <col min="8200" max="8448" width="8.88671875" style="2"/>
    <col min="8449" max="8449" width="2" style="2" customWidth="1"/>
    <col min="8450" max="8450" width="15" style="2" customWidth="1"/>
    <col min="8451" max="8451" width="15.88671875" style="2" customWidth="1"/>
    <col min="8452" max="8452" width="18" style="2" customWidth="1"/>
    <col min="8453" max="8453" width="17.44140625" style="2" customWidth="1"/>
    <col min="8454" max="8454" width="16.5546875" style="2" customWidth="1"/>
    <col min="8455" max="8455" width="15.33203125" style="2" customWidth="1"/>
    <col min="8456" max="8704" width="8.88671875" style="2"/>
    <col min="8705" max="8705" width="2" style="2" customWidth="1"/>
    <col min="8706" max="8706" width="15" style="2" customWidth="1"/>
    <col min="8707" max="8707" width="15.88671875" style="2" customWidth="1"/>
    <col min="8708" max="8708" width="18" style="2" customWidth="1"/>
    <col min="8709" max="8709" width="17.44140625" style="2" customWidth="1"/>
    <col min="8710" max="8710" width="16.5546875" style="2" customWidth="1"/>
    <col min="8711" max="8711" width="15.33203125" style="2" customWidth="1"/>
    <col min="8712" max="8960" width="8.88671875" style="2"/>
    <col min="8961" max="8961" width="2" style="2" customWidth="1"/>
    <col min="8962" max="8962" width="15" style="2" customWidth="1"/>
    <col min="8963" max="8963" width="15.88671875" style="2" customWidth="1"/>
    <col min="8964" max="8964" width="18" style="2" customWidth="1"/>
    <col min="8965" max="8965" width="17.44140625" style="2" customWidth="1"/>
    <col min="8966" max="8966" width="16.5546875" style="2" customWidth="1"/>
    <col min="8967" max="8967" width="15.33203125" style="2" customWidth="1"/>
    <col min="8968" max="9216" width="8.88671875" style="2"/>
    <col min="9217" max="9217" width="2" style="2" customWidth="1"/>
    <col min="9218" max="9218" width="15" style="2" customWidth="1"/>
    <col min="9219" max="9219" width="15.88671875" style="2" customWidth="1"/>
    <col min="9220" max="9220" width="18" style="2" customWidth="1"/>
    <col min="9221" max="9221" width="17.44140625" style="2" customWidth="1"/>
    <col min="9222" max="9222" width="16.5546875" style="2" customWidth="1"/>
    <col min="9223" max="9223" width="15.33203125" style="2" customWidth="1"/>
    <col min="9224" max="9472" width="8.88671875" style="2"/>
    <col min="9473" max="9473" width="2" style="2" customWidth="1"/>
    <col min="9474" max="9474" width="15" style="2" customWidth="1"/>
    <col min="9475" max="9475" width="15.88671875" style="2" customWidth="1"/>
    <col min="9476" max="9476" width="18" style="2" customWidth="1"/>
    <col min="9477" max="9477" width="17.44140625" style="2" customWidth="1"/>
    <col min="9478" max="9478" width="16.5546875" style="2" customWidth="1"/>
    <col min="9479" max="9479" width="15.33203125" style="2" customWidth="1"/>
    <col min="9480" max="9728" width="8.88671875" style="2"/>
    <col min="9729" max="9729" width="2" style="2" customWidth="1"/>
    <col min="9730" max="9730" width="15" style="2" customWidth="1"/>
    <col min="9731" max="9731" width="15.88671875" style="2" customWidth="1"/>
    <col min="9732" max="9732" width="18" style="2" customWidth="1"/>
    <col min="9733" max="9733" width="17.44140625" style="2" customWidth="1"/>
    <col min="9734" max="9734" width="16.5546875" style="2" customWidth="1"/>
    <col min="9735" max="9735" width="15.33203125" style="2" customWidth="1"/>
    <col min="9736" max="9984" width="8.88671875" style="2"/>
    <col min="9985" max="9985" width="2" style="2" customWidth="1"/>
    <col min="9986" max="9986" width="15" style="2" customWidth="1"/>
    <col min="9987" max="9987" width="15.88671875" style="2" customWidth="1"/>
    <col min="9988" max="9988" width="18" style="2" customWidth="1"/>
    <col min="9989" max="9989" width="17.44140625" style="2" customWidth="1"/>
    <col min="9990" max="9990" width="16.5546875" style="2" customWidth="1"/>
    <col min="9991" max="9991" width="15.33203125" style="2" customWidth="1"/>
    <col min="9992" max="10240" width="8.88671875" style="2"/>
    <col min="10241" max="10241" width="2" style="2" customWidth="1"/>
    <col min="10242" max="10242" width="15" style="2" customWidth="1"/>
    <col min="10243" max="10243" width="15.88671875" style="2" customWidth="1"/>
    <col min="10244" max="10244" width="18" style="2" customWidth="1"/>
    <col min="10245" max="10245" width="17.44140625" style="2" customWidth="1"/>
    <col min="10246" max="10246" width="16.5546875" style="2" customWidth="1"/>
    <col min="10247" max="10247" width="15.33203125" style="2" customWidth="1"/>
    <col min="10248" max="10496" width="8.88671875" style="2"/>
    <col min="10497" max="10497" width="2" style="2" customWidth="1"/>
    <col min="10498" max="10498" width="15" style="2" customWidth="1"/>
    <col min="10499" max="10499" width="15.88671875" style="2" customWidth="1"/>
    <col min="10500" max="10500" width="18" style="2" customWidth="1"/>
    <col min="10501" max="10501" width="17.44140625" style="2" customWidth="1"/>
    <col min="10502" max="10502" width="16.5546875" style="2" customWidth="1"/>
    <col min="10503" max="10503" width="15.33203125" style="2" customWidth="1"/>
    <col min="10504" max="10752" width="8.88671875" style="2"/>
    <col min="10753" max="10753" width="2" style="2" customWidth="1"/>
    <col min="10754" max="10754" width="15" style="2" customWidth="1"/>
    <col min="10755" max="10755" width="15.88671875" style="2" customWidth="1"/>
    <col min="10756" max="10756" width="18" style="2" customWidth="1"/>
    <col min="10757" max="10757" width="17.44140625" style="2" customWidth="1"/>
    <col min="10758" max="10758" width="16.5546875" style="2" customWidth="1"/>
    <col min="10759" max="10759" width="15.33203125" style="2" customWidth="1"/>
    <col min="10760" max="11008" width="8.88671875" style="2"/>
    <col min="11009" max="11009" width="2" style="2" customWidth="1"/>
    <col min="11010" max="11010" width="15" style="2" customWidth="1"/>
    <col min="11011" max="11011" width="15.88671875" style="2" customWidth="1"/>
    <col min="11012" max="11012" width="18" style="2" customWidth="1"/>
    <col min="11013" max="11013" width="17.44140625" style="2" customWidth="1"/>
    <col min="11014" max="11014" width="16.5546875" style="2" customWidth="1"/>
    <col min="11015" max="11015" width="15.33203125" style="2" customWidth="1"/>
    <col min="11016" max="11264" width="8.88671875" style="2"/>
    <col min="11265" max="11265" width="2" style="2" customWidth="1"/>
    <col min="11266" max="11266" width="15" style="2" customWidth="1"/>
    <col min="11267" max="11267" width="15.88671875" style="2" customWidth="1"/>
    <col min="11268" max="11268" width="18" style="2" customWidth="1"/>
    <col min="11269" max="11269" width="17.44140625" style="2" customWidth="1"/>
    <col min="11270" max="11270" width="16.5546875" style="2" customWidth="1"/>
    <col min="11271" max="11271" width="15.33203125" style="2" customWidth="1"/>
    <col min="11272" max="11520" width="8.88671875" style="2"/>
    <col min="11521" max="11521" width="2" style="2" customWidth="1"/>
    <col min="11522" max="11522" width="15" style="2" customWidth="1"/>
    <col min="11523" max="11523" width="15.88671875" style="2" customWidth="1"/>
    <col min="11524" max="11524" width="18" style="2" customWidth="1"/>
    <col min="11525" max="11525" width="17.44140625" style="2" customWidth="1"/>
    <col min="11526" max="11526" width="16.5546875" style="2" customWidth="1"/>
    <col min="11527" max="11527" width="15.33203125" style="2" customWidth="1"/>
    <col min="11528" max="11776" width="8.88671875" style="2"/>
    <col min="11777" max="11777" width="2" style="2" customWidth="1"/>
    <col min="11778" max="11778" width="15" style="2" customWidth="1"/>
    <col min="11779" max="11779" width="15.88671875" style="2" customWidth="1"/>
    <col min="11780" max="11780" width="18" style="2" customWidth="1"/>
    <col min="11781" max="11781" width="17.44140625" style="2" customWidth="1"/>
    <col min="11782" max="11782" width="16.5546875" style="2" customWidth="1"/>
    <col min="11783" max="11783" width="15.33203125" style="2" customWidth="1"/>
    <col min="11784" max="12032" width="8.88671875" style="2"/>
    <col min="12033" max="12033" width="2" style="2" customWidth="1"/>
    <col min="12034" max="12034" width="15" style="2" customWidth="1"/>
    <col min="12035" max="12035" width="15.88671875" style="2" customWidth="1"/>
    <col min="12036" max="12036" width="18" style="2" customWidth="1"/>
    <col min="12037" max="12037" width="17.44140625" style="2" customWidth="1"/>
    <col min="12038" max="12038" width="16.5546875" style="2" customWidth="1"/>
    <col min="12039" max="12039" width="15.33203125" style="2" customWidth="1"/>
    <col min="12040" max="12288" width="8.88671875" style="2"/>
    <col min="12289" max="12289" width="2" style="2" customWidth="1"/>
    <col min="12290" max="12290" width="15" style="2" customWidth="1"/>
    <col min="12291" max="12291" width="15.88671875" style="2" customWidth="1"/>
    <col min="12292" max="12292" width="18" style="2" customWidth="1"/>
    <col min="12293" max="12293" width="17.44140625" style="2" customWidth="1"/>
    <col min="12294" max="12294" width="16.5546875" style="2" customWidth="1"/>
    <col min="12295" max="12295" width="15.33203125" style="2" customWidth="1"/>
    <col min="12296" max="12544" width="8.88671875" style="2"/>
    <col min="12545" max="12545" width="2" style="2" customWidth="1"/>
    <col min="12546" max="12546" width="15" style="2" customWidth="1"/>
    <col min="12547" max="12547" width="15.88671875" style="2" customWidth="1"/>
    <col min="12548" max="12548" width="18" style="2" customWidth="1"/>
    <col min="12549" max="12549" width="17.44140625" style="2" customWidth="1"/>
    <col min="12550" max="12550" width="16.5546875" style="2" customWidth="1"/>
    <col min="12551" max="12551" width="15.33203125" style="2" customWidth="1"/>
    <col min="12552" max="12800" width="8.88671875" style="2"/>
    <col min="12801" max="12801" width="2" style="2" customWidth="1"/>
    <col min="12802" max="12802" width="15" style="2" customWidth="1"/>
    <col min="12803" max="12803" width="15.88671875" style="2" customWidth="1"/>
    <col min="12804" max="12804" width="18" style="2" customWidth="1"/>
    <col min="12805" max="12805" width="17.44140625" style="2" customWidth="1"/>
    <col min="12806" max="12806" width="16.5546875" style="2" customWidth="1"/>
    <col min="12807" max="12807" width="15.33203125" style="2" customWidth="1"/>
    <col min="12808" max="13056" width="8.88671875" style="2"/>
    <col min="13057" max="13057" width="2" style="2" customWidth="1"/>
    <col min="13058" max="13058" width="15" style="2" customWidth="1"/>
    <col min="13059" max="13059" width="15.88671875" style="2" customWidth="1"/>
    <col min="13060" max="13060" width="18" style="2" customWidth="1"/>
    <col min="13061" max="13061" width="17.44140625" style="2" customWidth="1"/>
    <col min="13062" max="13062" width="16.5546875" style="2" customWidth="1"/>
    <col min="13063" max="13063" width="15.33203125" style="2" customWidth="1"/>
    <col min="13064" max="13312" width="8.88671875" style="2"/>
    <col min="13313" max="13313" width="2" style="2" customWidth="1"/>
    <col min="13314" max="13314" width="15" style="2" customWidth="1"/>
    <col min="13315" max="13315" width="15.88671875" style="2" customWidth="1"/>
    <col min="13316" max="13316" width="18" style="2" customWidth="1"/>
    <col min="13317" max="13317" width="17.44140625" style="2" customWidth="1"/>
    <col min="13318" max="13318" width="16.5546875" style="2" customWidth="1"/>
    <col min="13319" max="13319" width="15.33203125" style="2" customWidth="1"/>
    <col min="13320" max="13568" width="8.88671875" style="2"/>
    <col min="13569" max="13569" width="2" style="2" customWidth="1"/>
    <col min="13570" max="13570" width="15" style="2" customWidth="1"/>
    <col min="13571" max="13571" width="15.88671875" style="2" customWidth="1"/>
    <col min="13572" max="13572" width="18" style="2" customWidth="1"/>
    <col min="13573" max="13573" width="17.44140625" style="2" customWidth="1"/>
    <col min="13574" max="13574" width="16.5546875" style="2" customWidth="1"/>
    <col min="13575" max="13575" width="15.33203125" style="2" customWidth="1"/>
    <col min="13576" max="13824" width="8.88671875" style="2"/>
    <col min="13825" max="13825" width="2" style="2" customWidth="1"/>
    <col min="13826" max="13826" width="15" style="2" customWidth="1"/>
    <col min="13827" max="13827" width="15.88671875" style="2" customWidth="1"/>
    <col min="13828" max="13828" width="18" style="2" customWidth="1"/>
    <col min="13829" max="13829" width="17.44140625" style="2" customWidth="1"/>
    <col min="13830" max="13830" width="16.5546875" style="2" customWidth="1"/>
    <col min="13831" max="13831" width="15.33203125" style="2" customWidth="1"/>
    <col min="13832" max="14080" width="8.88671875" style="2"/>
    <col min="14081" max="14081" width="2" style="2" customWidth="1"/>
    <col min="14082" max="14082" width="15" style="2" customWidth="1"/>
    <col min="14083" max="14083" width="15.88671875" style="2" customWidth="1"/>
    <col min="14084" max="14084" width="18" style="2" customWidth="1"/>
    <col min="14085" max="14085" width="17.44140625" style="2" customWidth="1"/>
    <col min="14086" max="14086" width="16.5546875" style="2" customWidth="1"/>
    <col min="14087" max="14087" width="15.33203125" style="2" customWidth="1"/>
    <col min="14088" max="14336" width="8.88671875" style="2"/>
    <col min="14337" max="14337" width="2" style="2" customWidth="1"/>
    <col min="14338" max="14338" width="15" style="2" customWidth="1"/>
    <col min="14339" max="14339" width="15.88671875" style="2" customWidth="1"/>
    <col min="14340" max="14340" width="18" style="2" customWidth="1"/>
    <col min="14341" max="14341" width="17.44140625" style="2" customWidth="1"/>
    <col min="14342" max="14342" width="16.5546875" style="2" customWidth="1"/>
    <col min="14343" max="14343" width="15.33203125" style="2" customWidth="1"/>
    <col min="14344" max="14592" width="8.88671875" style="2"/>
    <col min="14593" max="14593" width="2" style="2" customWidth="1"/>
    <col min="14594" max="14594" width="15" style="2" customWidth="1"/>
    <col min="14595" max="14595" width="15.88671875" style="2" customWidth="1"/>
    <col min="14596" max="14596" width="18" style="2" customWidth="1"/>
    <col min="14597" max="14597" width="17.44140625" style="2" customWidth="1"/>
    <col min="14598" max="14598" width="16.5546875" style="2" customWidth="1"/>
    <col min="14599" max="14599" width="15.33203125" style="2" customWidth="1"/>
    <col min="14600" max="14848" width="8.88671875" style="2"/>
    <col min="14849" max="14849" width="2" style="2" customWidth="1"/>
    <col min="14850" max="14850" width="15" style="2" customWidth="1"/>
    <col min="14851" max="14851" width="15.88671875" style="2" customWidth="1"/>
    <col min="14852" max="14852" width="18" style="2" customWidth="1"/>
    <col min="14853" max="14853" width="17.44140625" style="2" customWidth="1"/>
    <col min="14854" max="14854" width="16.5546875" style="2" customWidth="1"/>
    <col min="14855" max="14855" width="15.33203125" style="2" customWidth="1"/>
    <col min="14856" max="15104" width="8.88671875" style="2"/>
    <col min="15105" max="15105" width="2" style="2" customWidth="1"/>
    <col min="15106" max="15106" width="15" style="2" customWidth="1"/>
    <col min="15107" max="15107" width="15.88671875" style="2" customWidth="1"/>
    <col min="15108" max="15108" width="18" style="2" customWidth="1"/>
    <col min="15109" max="15109" width="17.44140625" style="2" customWidth="1"/>
    <col min="15110" max="15110" width="16.5546875" style="2" customWidth="1"/>
    <col min="15111" max="15111" width="15.33203125" style="2" customWidth="1"/>
    <col min="15112" max="15360" width="8.88671875" style="2"/>
    <col min="15361" max="15361" width="2" style="2" customWidth="1"/>
    <col min="15362" max="15362" width="15" style="2" customWidth="1"/>
    <col min="15363" max="15363" width="15.88671875" style="2" customWidth="1"/>
    <col min="15364" max="15364" width="18" style="2" customWidth="1"/>
    <col min="15365" max="15365" width="17.44140625" style="2" customWidth="1"/>
    <col min="15366" max="15366" width="16.5546875" style="2" customWidth="1"/>
    <col min="15367" max="15367" width="15.33203125" style="2" customWidth="1"/>
    <col min="15368" max="15616" width="8.88671875" style="2"/>
    <col min="15617" max="15617" width="2" style="2" customWidth="1"/>
    <col min="15618" max="15618" width="15" style="2" customWidth="1"/>
    <col min="15619" max="15619" width="15.88671875" style="2" customWidth="1"/>
    <col min="15620" max="15620" width="18" style="2" customWidth="1"/>
    <col min="15621" max="15621" width="17.44140625" style="2" customWidth="1"/>
    <col min="15622" max="15622" width="16.5546875" style="2" customWidth="1"/>
    <col min="15623" max="15623" width="15.33203125" style="2" customWidth="1"/>
    <col min="15624" max="15872" width="8.88671875" style="2"/>
    <col min="15873" max="15873" width="2" style="2" customWidth="1"/>
    <col min="15874" max="15874" width="15" style="2" customWidth="1"/>
    <col min="15875" max="15875" width="15.88671875" style="2" customWidth="1"/>
    <col min="15876" max="15876" width="18" style="2" customWidth="1"/>
    <col min="15877" max="15877" width="17.44140625" style="2" customWidth="1"/>
    <col min="15878" max="15878" width="16.5546875" style="2" customWidth="1"/>
    <col min="15879" max="15879" width="15.33203125" style="2" customWidth="1"/>
    <col min="15880" max="16128" width="8.88671875" style="2"/>
    <col min="16129" max="16129" width="2" style="2" customWidth="1"/>
    <col min="16130" max="16130" width="15" style="2" customWidth="1"/>
    <col min="16131" max="16131" width="15.88671875" style="2" customWidth="1"/>
    <col min="16132" max="16132" width="18" style="2" customWidth="1"/>
    <col min="16133" max="16133" width="17.44140625" style="2" customWidth="1"/>
    <col min="16134" max="16134" width="16.5546875" style="2" customWidth="1"/>
    <col min="16135" max="16135" width="15.33203125" style="2" customWidth="1"/>
    <col min="16136" max="16384" width="8.88671875" style="2"/>
  </cols>
  <sheetData>
    <row r="1" spans="1:57" ht="24.75" customHeight="1" thickBot="1">
      <c r="A1" s="14"/>
      <c r="B1" s="15"/>
      <c r="C1" s="15"/>
      <c r="D1" s="15"/>
      <c r="E1" s="15"/>
      <c r="F1" s="15"/>
      <c r="G1" s="15"/>
    </row>
    <row r="2" spans="1:57" ht="12.75" customHeight="1">
      <c r="A2" s="16" t="s">
        <v>490</v>
      </c>
      <c r="B2" s="17"/>
      <c r="C2" s="18" t="s">
        <v>28</v>
      </c>
      <c r="D2" s="18"/>
      <c r="E2" s="18" t="s">
        <v>29</v>
      </c>
      <c r="F2" s="19" t="s">
        <v>30</v>
      </c>
      <c r="G2" s="20"/>
    </row>
    <row r="3" spans="1:57" ht="3" hidden="1" customHeight="1">
      <c r="A3" s="21"/>
      <c r="B3" s="22"/>
      <c r="C3" s="23"/>
      <c r="D3" s="23"/>
      <c r="E3" s="22"/>
      <c r="F3" s="24"/>
      <c r="G3" s="25"/>
    </row>
    <row r="4" spans="1:57" ht="12" customHeight="1">
      <c r="A4" s="26" t="s">
        <v>31</v>
      </c>
      <c r="B4" s="22"/>
      <c r="C4" s="23"/>
      <c r="D4" s="23"/>
      <c r="E4" s="22"/>
      <c r="F4" s="24" t="s">
        <v>32</v>
      </c>
      <c r="G4" s="27"/>
    </row>
    <row r="5" spans="1:57" ht="12.9" customHeight="1">
      <c r="A5" s="28"/>
      <c r="B5" s="29"/>
      <c r="C5" s="30" t="s">
        <v>33</v>
      </c>
      <c r="D5" s="31"/>
      <c r="E5" s="32"/>
      <c r="F5" s="24" t="s">
        <v>34</v>
      </c>
      <c r="G5" s="25"/>
    </row>
    <row r="6" spans="1:57" ht="12.9" customHeight="1">
      <c r="A6" s="26" t="s">
        <v>7</v>
      </c>
      <c r="B6" s="22"/>
      <c r="C6" s="23"/>
      <c r="D6" s="23"/>
      <c r="E6" s="22"/>
      <c r="F6" s="33" t="s">
        <v>35</v>
      </c>
      <c r="G6" s="34">
        <v>0</v>
      </c>
      <c r="O6" s="35"/>
    </row>
    <row r="7" spans="1:57" ht="12.9" customHeight="1">
      <c r="A7" s="36"/>
      <c r="B7" s="37"/>
      <c r="C7" s="38"/>
      <c r="D7" s="39"/>
      <c r="E7" s="39"/>
      <c r="F7" s="40" t="s">
        <v>36</v>
      </c>
      <c r="G7" s="34">
        <f>IF(PocetMJ=0,,ROUND((F30+F32)/PocetMJ,1))</f>
        <v>0</v>
      </c>
    </row>
    <row r="8" spans="1:57">
      <c r="A8" s="41" t="s">
        <v>37</v>
      </c>
      <c r="B8" s="24"/>
      <c r="C8" s="280" t="s">
        <v>38</v>
      </c>
      <c r="D8" s="280"/>
      <c r="E8" s="281"/>
      <c r="F8" s="42" t="s">
        <v>39</v>
      </c>
      <c r="G8" s="43"/>
      <c r="H8" s="44"/>
      <c r="I8" s="45"/>
    </row>
    <row r="9" spans="1:57">
      <c r="A9" s="41" t="s">
        <v>40</v>
      </c>
      <c r="B9" s="24"/>
      <c r="C9" s="280" t="str">
        <f>Projektant</f>
        <v>Ing. Jiří Hájek, Ing. Jakub Šverák</v>
      </c>
      <c r="D9" s="280"/>
      <c r="E9" s="281"/>
      <c r="F9" s="24"/>
      <c r="G9" s="46"/>
      <c r="H9" s="3"/>
    </row>
    <row r="10" spans="1:57">
      <c r="A10" s="41" t="s">
        <v>41</v>
      </c>
      <c r="B10" s="24"/>
      <c r="C10" s="280"/>
      <c r="D10" s="280"/>
      <c r="E10" s="280"/>
      <c r="F10" s="47"/>
      <c r="G10" s="48"/>
      <c r="H10" s="49"/>
    </row>
    <row r="11" spans="1:57" ht="13.5" customHeight="1">
      <c r="A11" s="41" t="s">
        <v>19</v>
      </c>
      <c r="B11" s="24"/>
      <c r="C11" s="280"/>
      <c r="D11" s="280"/>
      <c r="E11" s="280"/>
      <c r="F11" s="50" t="s">
        <v>42</v>
      </c>
      <c r="G11" s="51" t="s">
        <v>43</v>
      </c>
      <c r="H11" s="3"/>
      <c r="BA11" s="52"/>
      <c r="BB11" s="52"/>
      <c r="BC11" s="52"/>
      <c r="BD11" s="52"/>
      <c r="BE11" s="52"/>
    </row>
    <row r="12" spans="1:57" ht="12.75" customHeight="1">
      <c r="A12" s="53" t="s">
        <v>44</v>
      </c>
      <c r="B12" s="22"/>
      <c r="C12" s="282"/>
      <c r="D12" s="282"/>
      <c r="E12" s="282"/>
      <c r="F12" s="54" t="s">
        <v>45</v>
      </c>
      <c r="G12" s="55"/>
      <c r="H12" s="3"/>
    </row>
    <row r="13" spans="1:57" ht="28.5" customHeight="1" thickBot="1">
      <c r="A13" s="56" t="s">
        <v>46</v>
      </c>
      <c r="B13" s="57"/>
      <c r="C13" s="57"/>
      <c r="D13" s="57"/>
      <c r="E13" s="58"/>
      <c r="F13" s="58"/>
      <c r="G13" s="59"/>
      <c r="H13" s="3"/>
    </row>
    <row r="14" spans="1:57" ht="17.25" customHeight="1" thickBot="1">
      <c r="A14" s="60" t="s">
        <v>47</v>
      </c>
      <c r="B14" s="61"/>
      <c r="C14" s="62"/>
      <c r="D14" s="63" t="s">
        <v>48</v>
      </c>
      <c r="E14" s="64"/>
      <c r="F14" s="64"/>
      <c r="G14" s="62"/>
    </row>
    <row r="15" spans="1:57" ht="15.9" customHeight="1">
      <c r="A15" s="65"/>
      <c r="B15" s="66" t="s">
        <v>49</v>
      </c>
      <c r="C15" s="67">
        <f>'UT - Rekapitulace'!E17</f>
        <v>4600</v>
      </c>
      <c r="D15" s="68" t="str">
        <f>[3]Rekapitulace!A22</f>
        <v>Mimostaveništní doprava</v>
      </c>
      <c r="E15" s="69"/>
      <c r="F15" s="70"/>
      <c r="G15" s="67">
        <f>'UT - Rekapitulace'!I22</f>
        <v>199.8</v>
      </c>
    </row>
    <row r="16" spans="1:57" ht="15.9" customHeight="1">
      <c r="A16" s="65" t="s">
        <v>50</v>
      </c>
      <c r="B16" s="66" t="s">
        <v>51</v>
      </c>
      <c r="C16" s="67">
        <f>'UT - Rekapitulace'!F17</f>
        <v>62000</v>
      </c>
      <c r="D16" s="21" t="str">
        <f>[3]Rekapitulace!A23</f>
        <v>Zařízení staveniště</v>
      </c>
      <c r="E16" s="71"/>
      <c r="F16" s="72"/>
      <c r="G16" s="67">
        <f>'UT - Rekapitulace'!I23</f>
        <v>133.19999999999999</v>
      </c>
    </row>
    <row r="17" spans="1:10" ht="15.9" customHeight="1">
      <c r="A17" s="65" t="s">
        <v>52</v>
      </c>
      <c r="B17" s="66" t="s">
        <v>53</v>
      </c>
      <c r="C17" s="67">
        <f>'UT - Rekapitulace'!H17</f>
        <v>0</v>
      </c>
      <c r="D17" s="21"/>
      <c r="E17" s="71"/>
      <c r="F17" s="72"/>
      <c r="G17" s="67"/>
    </row>
    <row r="18" spans="1:10" ht="15.9" customHeight="1">
      <c r="A18" s="73" t="s">
        <v>54</v>
      </c>
      <c r="B18" s="74" t="s">
        <v>55</v>
      </c>
      <c r="C18" s="67">
        <f>'UT - Rekapitulace'!G17</f>
        <v>0</v>
      </c>
      <c r="D18" s="21"/>
      <c r="E18" s="71"/>
      <c r="F18" s="72"/>
      <c r="G18" s="67"/>
    </row>
    <row r="19" spans="1:10" ht="15.9" customHeight="1">
      <c r="A19" s="75" t="s">
        <v>56</v>
      </c>
      <c r="B19" s="66"/>
      <c r="C19" s="67">
        <f>SUM(C15:C18)</f>
        <v>66600</v>
      </c>
      <c r="D19" s="21"/>
      <c r="E19" s="71"/>
      <c r="F19" s="72"/>
      <c r="G19" s="67"/>
    </row>
    <row r="20" spans="1:10" ht="15.9" customHeight="1">
      <c r="A20" s="75"/>
      <c r="B20" s="66"/>
      <c r="C20" s="67"/>
      <c r="D20" s="21"/>
      <c r="E20" s="71"/>
      <c r="F20" s="72"/>
      <c r="G20" s="67"/>
    </row>
    <row r="21" spans="1:10" ht="15.9" customHeight="1">
      <c r="A21" s="75" t="s">
        <v>57</v>
      </c>
      <c r="B21" s="66"/>
      <c r="C21" s="67">
        <f>HZS</f>
        <v>0</v>
      </c>
      <c r="D21" s="21"/>
      <c r="E21" s="71"/>
      <c r="F21" s="72"/>
      <c r="G21" s="67"/>
    </row>
    <row r="22" spans="1:10" ht="15.9" customHeight="1">
      <c r="A22" s="76" t="s">
        <v>58</v>
      </c>
      <c r="B22" s="77"/>
      <c r="C22" s="67">
        <f>C19+C21</f>
        <v>66600</v>
      </c>
      <c r="D22" s="21" t="s">
        <v>59</v>
      </c>
      <c r="E22" s="71"/>
      <c r="F22" s="72"/>
      <c r="G22" s="67">
        <v>0</v>
      </c>
    </row>
    <row r="23" spans="1:10" ht="15.9" customHeight="1" thickBot="1">
      <c r="A23" s="283" t="s">
        <v>60</v>
      </c>
      <c r="B23" s="284"/>
      <c r="C23" s="78">
        <f>C22+G23</f>
        <v>66933</v>
      </c>
      <c r="D23" s="79" t="s">
        <v>61</v>
      </c>
      <c r="E23" s="80"/>
      <c r="F23" s="81"/>
      <c r="G23" s="67">
        <f>SUM(G15:G22)</f>
        <v>333</v>
      </c>
    </row>
    <row r="24" spans="1:10">
      <c r="A24" s="82" t="s">
        <v>24</v>
      </c>
      <c r="B24" s="83"/>
      <c r="C24" s="84"/>
      <c r="D24" s="83" t="s">
        <v>5</v>
      </c>
      <c r="E24" s="83"/>
      <c r="F24" s="85" t="s">
        <v>6</v>
      </c>
      <c r="G24" s="86"/>
    </row>
    <row r="25" spans="1:10">
      <c r="A25" s="76" t="s">
        <v>62</v>
      </c>
      <c r="B25" s="77"/>
      <c r="C25" s="87"/>
      <c r="D25" s="77" t="s">
        <v>62</v>
      </c>
      <c r="E25" s="88"/>
      <c r="F25" s="89" t="s">
        <v>62</v>
      </c>
      <c r="G25" s="90"/>
    </row>
    <row r="26" spans="1:10" ht="37.5" customHeight="1">
      <c r="A26" s="76" t="s">
        <v>63</v>
      </c>
      <c r="B26" s="91"/>
      <c r="C26" s="87"/>
      <c r="D26" s="77" t="s">
        <v>63</v>
      </c>
      <c r="E26" s="88"/>
      <c r="F26" s="89" t="s">
        <v>63</v>
      </c>
      <c r="G26" s="90"/>
    </row>
    <row r="27" spans="1:10">
      <c r="A27" s="76"/>
      <c r="B27" s="92"/>
      <c r="C27" s="87"/>
      <c r="D27" s="77"/>
      <c r="E27" s="88"/>
      <c r="F27" s="89"/>
      <c r="G27" s="90"/>
    </row>
    <row r="28" spans="1:10">
      <c r="A28" s="76" t="s">
        <v>64</v>
      </c>
      <c r="B28" s="77"/>
      <c r="C28" s="87"/>
      <c r="D28" s="89" t="s">
        <v>65</v>
      </c>
      <c r="E28" s="87"/>
      <c r="F28" s="93" t="s">
        <v>65</v>
      </c>
      <c r="G28" s="90"/>
    </row>
    <row r="29" spans="1:10" ht="69" customHeight="1">
      <c r="A29" s="76"/>
      <c r="B29" s="77"/>
      <c r="C29" s="94"/>
      <c r="D29" s="95"/>
      <c r="E29" s="94"/>
      <c r="F29" s="77"/>
      <c r="G29" s="90"/>
    </row>
    <row r="30" spans="1:10" ht="15">
      <c r="A30" s="96" t="s">
        <v>66</v>
      </c>
      <c r="B30" s="97"/>
      <c r="C30" s="98">
        <v>15</v>
      </c>
      <c r="D30" s="97" t="s">
        <v>67</v>
      </c>
      <c r="E30" s="99"/>
      <c r="F30" s="285">
        <f>C23</f>
        <v>66933</v>
      </c>
      <c r="G30" s="286"/>
      <c r="J30" s="52"/>
    </row>
    <row r="31" spans="1:10" ht="15">
      <c r="A31" s="96" t="s">
        <v>18</v>
      </c>
      <c r="B31" s="97"/>
      <c r="C31" s="98">
        <v>15</v>
      </c>
      <c r="D31" s="97" t="s">
        <v>68</v>
      </c>
      <c r="E31" s="99"/>
      <c r="F31" s="285">
        <f>ROUND(PRODUCT(F30,C31/100),0)</f>
        <v>10040</v>
      </c>
      <c r="G31" s="286"/>
    </row>
    <row r="32" spans="1:10">
      <c r="A32" s="96" t="s">
        <v>66</v>
      </c>
      <c r="B32" s="97"/>
      <c r="C32" s="98">
        <v>0</v>
      </c>
      <c r="D32" s="97" t="s">
        <v>68</v>
      </c>
      <c r="E32" s="99"/>
      <c r="F32" s="287">
        <v>0</v>
      </c>
      <c r="G32" s="288"/>
    </row>
    <row r="33" spans="1:8">
      <c r="A33" s="96" t="s">
        <v>18</v>
      </c>
      <c r="B33" s="100"/>
      <c r="C33" s="101">
        <f>SazbaDPH2</f>
        <v>0</v>
      </c>
      <c r="D33" s="97" t="s">
        <v>68</v>
      </c>
      <c r="E33" s="72"/>
      <c r="F33" s="287">
        <f>ROUND(PRODUCT(F32,C33/100),0)</f>
        <v>0</v>
      </c>
      <c r="G33" s="288"/>
    </row>
    <row r="34" spans="1:8" s="5" customFormat="1" ht="19.5" customHeight="1" thickBot="1">
      <c r="A34" s="102" t="s">
        <v>69</v>
      </c>
      <c r="B34" s="103"/>
      <c r="C34" s="103"/>
      <c r="D34" s="103"/>
      <c r="E34" s="104"/>
      <c r="F34" s="289">
        <f>ROUND(SUM(F30:F33),0)</f>
        <v>76973</v>
      </c>
      <c r="G34" s="290"/>
    </row>
    <row r="36" spans="1:8">
      <c r="A36" s="4" t="s">
        <v>70</v>
      </c>
      <c r="B36" s="4"/>
      <c r="C36" s="4"/>
      <c r="D36" s="4"/>
      <c r="E36" s="4"/>
      <c r="F36" s="4"/>
      <c r="G36" s="4"/>
      <c r="H36" s="2" t="s">
        <v>71</v>
      </c>
    </row>
    <row r="37" spans="1:8" ht="14.25" customHeight="1">
      <c r="A37" s="4"/>
      <c r="B37" s="279" t="s">
        <v>72</v>
      </c>
      <c r="C37" s="279"/>
      <c r="D37" s="279"/>
      <c r="E37" s="279"/>
      <c r="F37" s="279"/>
      <c r="G37" s="279"/>
      <c r="H37" s="2" t="s">
        <v>71</v>
      </c>
    </row>
    <row r="38" spans="1:8" ht="12.75" customHeight="1">
      <c r="A38" s="105"/>
      <c r="B38" s="279"/>
      <c r="C38" s="279"/>
      <c r="D38" s="279"/>
      <c r="E38" s="279"/>
      <c r="F38" s="279"/>
      <c r="G38" s="279"/>
      <c r="H38" s="2" t="s">
        <v>71</v>
      </c>
    </row>
    <row r="39" spans="1:8">
      <c r="A39" s="105"/>
      <c r="B39" s="279"/>
      <c r="C39" s="279"/>
      <c r="D39" s="279"/>
      <c r="E39" s="279"/>
      <c r="F39" s="279"/>
      <c r="G39" s="279"/>
      <c r="H39" s="2" t="s">
        <v>71</v>
      </c>
    </row>
    <row r="40" spans="1:8">
      <c r="A40" s="105"/>
      <c r="B40" s="279"/>
      <c r="C40" s="279"/>
      <c r="D40" s="279"/>
      <c r="E40" s="279"/>
      <c r="F40" s="279"/>
      <c r="G40" s="279"/>
      <c r="H40" s="2" t="s">
        <v>71</v>
      </c>
    </row>
    <row r="41" spans="1:8">
      <c r="A41" s="105"/>
      <c r="B41" s="279"/>
      <c r="C41" s="279"/>
      <c r="D41" s="279"/>
      <c r="E41" s="279"/>
      <c r="F41" s="279"/>
      <c r="G41" s="279"/>
      <c r="H41" s="2" t="s">
        <v>71</v>
      </c>
    </row>
    <row r="42" spans="1:8">
      <c r="A42" s="105"/>
      <c r="B42" s="279"/>
      <c r="C42" s="279"/>
      <c r="D42" s="279"/>
      <c r="E42" s="279"/>
      <c r="F42" s="279"/>
      <c r="G42" s="279"/>
      <c r="H42" s="2" t="s">
        <v>71</v>
      </c>
    </row>
    <row r="43" spans="1:8" ht="0.75" customHeight="1">
      <c r="A43" s="105"/>
      <c r="B43" s="279"/>
      <c r="C43" s="279"/>
      <c r="D43" s="279"/>
      <c r="E43" s="279"/>
      <c r="F43" s="279"/>
      <c r="G43" s="279"/>
      <c r="H43" s="2" t="s">
        <v>71</v>
      </c>
    </row>
    <row r="44" spans="1:8">
      <c r="B44" s="279"/>
      <c r="C44" s="279"/>
      <c r="D44" s="279"/>
      <c r="E44" s="279"/>
      <c r="F44" s="279"/>
      <c r="G44" s="279"/>
    </row>
    <row r="45" spans="1:8" ht="12.75" customHeight="1">
      <c r="B45" s="279"/>
      <c r="C45" s="279"/>
      <c r="D45" s="279"/>
      <c r="E45" s="279"/>
      <c r="F45" s="279"/>
      <c r="G45" s="279"/>
    </row>
    <row r="46" spans="1:8" ht="34.799999999999997" customHeight="1">
      <c r="B46" s="279"/>
      <c r="C46" s="279"/>
      <c r="D46" s="279"/>
      <c r="E46" s="279"/>
      <c r="F46" s="279"/>
      <c r="G46" s="279"/>
    </row>
    <row r="98" spans="3:3">
      <c r="C98" s="2" t="s">
        <v>73</v>
      </c>
    </row>
  </sheetData>
  <sheetProtection password="DCC9" sheet="1" objects="1" scenarios="1" selectLockedCells="1"/>
  <mergeCells count="12">
    <mergeCell ref="B37:G46"/>
    <mergeCell ref="C8:E8"/>
    <mergeCell ref="C9:E9"/>
    <mergeCell ref="C10:E10"/>
    <mergeCell ref="C11:E11"/>
    <mergeCell ref="C12:E12"/>
    <mergeCell ref="A23:B23"/>
    <mergeCell ref="F30:G30"/>
    <mergeCell ref="F31:G31"/>
    <mergeCell ref="F32:G32"/>
    <mergeCell ref="F33:G33"/>
    <mergeCell ref="F34:G34"/>
  </mergeCells>
  <printOptions horizontalCentered="1"/>
  <pageMargins left="0.19685039370078741" right="0.19685039370078741" top="0.59055118110236227" bottom="0.39370078740157483" header="0.19685039370078741" footer="0.31496062992125984"/>
  <pageSetup paperSize="9" scale="85" orientation="portrait" r:id="rId1"/>
  <headerFooter alignWithMargins="0">
    <oddFooter>&amp;R&amp;"Arial,Obyčejné"Strana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BE106"/>
  <sheetViews>
    <sheetView view="pageBreakPreview" zoomScale="130" zoomScaleNormal="100" zoomScaleSheetLayoutView="130" workbookViewId="0">
      <selection activeCell="M25" sqref="M25"/>
    </sheetView>
  </sheetViews>
  <sheetFormatPr defaultRowHeight="13.2"/>
  <cols>
    <col min="1" max="1" width="5.88671875" style="2" customWidth="1"/>
    <col min="2" max="2" width="6.109375" style="2" customWidth="1"/>
    <col min="3" max="3" width="11.44140625" style="2" customWidth="1"/>
    <col min="4" max="4" width="15.88671875" style="2" customWidth="1"/>
    <col min="5" max="5" width="11.33203125" style="2" customWidth="1"/>
    <col min="6" max="6" width="10.88671875" style="2" customWidth="1"/>
    <col min="7" max="7" width="11" style="2" customWidth="1"/>
    <col min="8" max="8" width="11.109375" style="2" customWidth="1"/>
    <col min="9" max="9" width="10.6640625" style="2" customWidth="1"/>
    <col min="10" max="10" width="8.88671875" style="2"/>
    <col min="11" max="11" width="9.109375" style="2" bestFit="1" customWidth="1"/>
    <col min="12" max="256" width="8.88671875" style="2"/>
    <col min="257" max="257" width="5.88671875" style="2" customWidth="1"/>
    <col min="258" max="258" width="6.109375" style="2" customWidth="1"/>
    <col min="259" max="259" width="11.44140625" style="2" customWidth="1"/>
    <col min="260" max="260" width="15.88671875" style="2" customWidth="1"/>
    <col min="261" max="261" width="11.33203125" style="2" customWidth="1"/>
    <col min="262" max="262" width="10.88671875" style="2" customWidth="1"/>
    <col min="263" max="263" width="11" style="2" customWidth="1"/>
    <col min="264" max="264" width="11.109375" style="2" customWidth="1"/>
    <col min="265" max="265" width="10.6640625" style="2" customWidth="1"/>
    <col min="266" max="512" width="8.88671875" style="2"/>
    <col min="513" max="513" width="5.88671875" style="2" customWidth="1"/>
    <col min="514" max="514" width="6.109375" style="2" customWidth="1"/>
    <col min="515" max="515" width="11.44140625" style="2" customWidth="1"/>
    <col min="516" max="516" width="15.88671875" style="2" customWidth="1"/>
    <col min="517" max="517" width="11.33203125" style="2" customWidth="1"/>
    <col min="518" max="518" width="10.88671875" style="2" customWidth="1"/>
    <col min="519" max="519" width="11" style="2" customWidth="1"/>
    <col min="520" max="520" width="11.109375" style="2" customWidth="1"/>
    <col min="521" max="521" width="10.6640625" style="2" customWidth="1"/>
    <col min="522" max="768" width="8.88671875" style="2"/>
    <col min="769" max="769" width="5.88671875" style="2" customWidth="1"/>
    <col min="770" max="770" width="6.109375" style="2" customWidth="1"/>
    <col min="771" max="771" width="11.44140625" style="2" customWidth="1"/>
    <col min="772" max="772" width="15.88671875" style="2" customWidth="1"/>
    <col min="773" max="773" width="11.33203125" style="2" customWidth="1"/>
    <col min="774" max="774" width="10.88671875" style="2" customWidth="1"/>
    <col min="775" max="775" width="11" style="2" customWidth="1"/>
    <col min="776" max="776" width="11.109375" style="2" customWidth="1"/>
    <col min="777" max="777" width="10.6640625" style="2" customWidth="1"/>
    <col min="778" max="1024" width="8.88671875" style="2"/>
    <col min="1025" max="1025" width="5.88671875" style="2" customWidth="1"/>
    <col min="1026" max="1026" width="6.109375" style="2" customWidth="1"/>
    <col min="1027" max="1027" width="11.44140625" style="2" customWidth="1"/>
    <col min="1028" max="1028" width="15.88671875" style="2" customWidth="1"/>
    <col min="1029" max="1029" width="11.33203125" style="2" customWidth="1"/>
    <col min="1030" max="1030" width="10.88671875" style="2" customWidth="1"/>
    <col min="1031" max="1031" width="11" style="2" customWidth="1"/>
    <col min="1032" max="1032" width="11.109375" style="2" customWidth="1"/>
    <col min="1033" max="1033" width="10.6640625" style="2" customWidth="1"/>
    <col min="1034" max="1280" width="8.88671875" style="2"/>
    <col min="1281" max="1281" width="5.88671875" style="2" customWidth="1"/>
    <col min="1282" max="1282" width="6.109375" style="2" customWidth="1"/>
    <col min="1283" max="1283" width="11.44140625" style="2" customWidth="1"/>
    <col min="1284" max="1284" width="15.88671875" style="2" customWidth="1"/>
    <col min="1285" max="1285" width="11.33203125" style="2" customWidth="1"/>
    <col min="1286" max="1286" width="10.88671875" style="2" customWidth="1"/>
    <col min="1287" max="1287" width="11" style="2" customWidth="1"/>
    <col min="1288" max="1288" width="11.109375" style="2" customWidth="1"/>
    <col min="1289" max="1289" width="10.6640625" style="2" customWidth="1"/>
    <col min="1290" max="1536" width="8.88671875" style="2"/>
    <col min="1537" max="1537" width="5.88671875" style="2" customWidth="1"/>
    <col min="1538" max="1538" width="6.109375" style="2" customWidth="1"/>
    <col min="1539" max="1539" width="11.44140625" style="2" customWidth="1"/>
    <col min="1540" max="1540" width="15.88671875" style="2" customWidth="1"/>
    <col min="1541" max="1541" width="11.33203125" style="2" customWidth="1"/>
    <col min="1542" max="1542" width="10.88671875" style="2" customWidth="1"/>
    <col min="1543" max="1543" width="11" style="2" customWidth="1"/>
    <col min="1544" max="1544" width="11.109375" style="2" customWidth="1"/>
    <col min="1545" max="1545" width="10.6640625" style="2" customWidth="1"/>
    <col min="1546" max="1792" width="8.88671875" style="2"/>
    <col min="1793" max="1793" width="5.88671875" style="2" customWidth="1"/>
    <col min="1794" max="1794" width="6.109375" style="2" customWidth="1"/>
    <col min="1795" max="1795" width="11.44140625" style="2" customWidth="1"/>
    <col min="1796" max="1796" width="15.88671875" style="2" customWidth="1"/>
    <col min="1797" max="1797" width="11.33203125" style="2" customWidth="1"/>
    <col min="1798" max="1798" width="10.88671875" style="2" customWidth="1"/>
    <col min="1799" max="1799" width="11" style="2" customWidth="1"/>
    <col min="1800" max="1800" width="11.109375" style="2" customWidth="1"/>
    <col min="1801" max="1801" width="10.6640625" style="2" customWidth="1"/>
    <col min="1802" max="2048" width="8.88671875" style="2"/>
    <col min="2049" max="2049" width="5.88671875" style="2" customWidth="1"/>
    <col min="2050" max="2050" width="6.109375" style="2" customWidth="1"/>
    <col min="2051" max="2051" width="11.44140625" style="2" customWidth="1"/>
    <col min="2052" max="2052" width="15.88671875" style="2" customWidth="1"/>
    <col min="2053" max="2053" width="11.33203125" style="2" customWidth="1"/>
    <col min="2054" max="2054" width="10.88671875" style="2" customWidth="1"/>
    <col min="2055" max="2055" width="11" style="2" customWidth="1"/>
    <col min="2056" max="2056" width="11.109375" style="2" customWidth="1"/>
    <col min="2057" max="2057" width="10.6640625" style="2" customWidth="1"/>
    <col min="2058" max="2304" width="8.88671875" style="2"/>
    <col min="2305" max="2305" width="5.88671875" style="2" customWidth="1"/>
    <col min="2306" max="2306" width="6.109375" style="2" customWidth="1"/>
    <col min="2307" max="2307" width="11.44140625" style="2" customWidth="1"/>
    <col min="2308" max="2308" width="15.88671875" style="2" customWidth="1"/>
    <col min="2309" max="2309" width="11.33203125" style="2" customWidth="1"/>
    <col min="2310" max="2310" width="10.88671875" style="2" customWidth="1"/>
    <col min="2311" max="2311" width="11" style="2" customWidth="1"/>
    <col min="2312" max="2312" width="11.109375" style="2" customWidth="1"/>
    <col min="2313" max="2313" width="10.6640625" style="2" customWidth="1"/>
    <col min="2314" max="2560" width="8.88671875" style="2"/>
    <col min="2561" max="2561" width="5.88671875" style="2" customWidth="1"/>
    <col min="2562" max="2562" width="6.109375" style="2" customWidth="1"/>
    <col min="2563" max="2563" width="11.44140625" style="2" customWidth="1"/>
    <col min="2564" max="2564" width="15.88671875" style="2" customWidth="1"/>
    <col min="2565" max="2565" width="11.33203125" style="2" customWidth="1"/>
    <col min="2566" max="2566" width="10.88671875" style="2" customWidth="1"/>
    <col min="2567" max="2567" width="11" style="2" customWidth="1"/>
    <col min="2568" max="2568" width="11.109375" style="2" customWidth="1"/>
    <col min="2569" max="2569" width="10.6640625" style="2" customWidth="1"/>
    <col min="2570" max="2816" width="8.88671875" style="2"/>
    <col min="2817" max="2817" width="5.88671875" style="2" customWidth="1"/>
    <col min="2818" max="2818" width="6.109375" style="2" customWidth="1"/>
    <col min="2819" max="2819" width="11.44140625" style="2" customWidth="1"/>
    <col min="2820" max="2820" width="15.88671875" style="2" customWidth="1"/>
    <col min="2821" max="2821" width="11.33203125" style="2" customWidth="1"/>
    <col min="2822" max="2822" width="10.88671875" style="2" customWidth="1"/>
    <col min="2823" max="2823" width="11" style="2" customWidth="1"/>
    <col min="2824" max="2824" width="11.109375" style="2" customWidth="1"/>
    <col min="2825" max="2825" width="10.6640625" style="2" customWidth="1"/>
    <col min="2826" max="3072" width="8.88671875" style="2"/>
    <col min="3073" max="3073" width="5.88671875" style="2" customWidth="1"/>
    <col min="3074" max="3074" width="6.109375" style="2" customWidth="1"/>
    <col min="3075" max="3075" width="11.44140625" style="2" customWidth="1"/>
    <col min="3076" max="3076" width="15.88671875" style="2" customWidth="1"/>
    <col min="3077" max="3077" width="11.33203125" style="2" customWidth="1"/>
    <col min="3078" max="3078" width="10.88671875" style="2" customWidth="1"/>
    <col min="3079" max="3079" width="11" style="2" customWidth="1"/>
    <col min="3080" max="3080" width="11.109375" style="2" customWidth="1"/>
    <col min="3081" max="3081" width="10.6640625" style="2" customWidth="1"/>
    <col min="3082" max="3328" width="8.88671875" style="2"/>
    <col min="3329" max="3329" width="5.88671875" style="2" customWidth="1"/>
    <col min="3330" max="3330" width="6.109375" style="2" customWidth="1"/>
    <col min="3331" max="3331" width="11.44140625" style="2" customWidth="1"/>
    <col min="3332" max="3332" width="15.88671875" style="2" customWidth="1"/>
    <col min="3333" max="3333" width="11.33203125" style="2" customWidth="1"/>
    <col min="3334" max="3334" width="10.88671875" style="2" customWidth="1"/>
    <col min="3335" max="3335" width="11" style="2" customWidth="1"/>
    <col min="3336" max="3336" width="11.109375" style="2" customWidth="1"/>
    <col min="3337" max="3337" width="10.6640625" style="2" customWidth="1"/>
    <col min="3338" max="3584" width="8.88671875" style="2"/>
    <col min="3585" max="3585" width="5.88671875" style="2" customWidth="1"/>
    <col min="3586" max="3586" width="6.109375" style="2" customWidth="1"/>
    <col min="3587" max="3587" width="11.44140625" style="2" customWidth="1"/>
    <col min="3588" max="3588" width="15.88671875" style="2" customWidth="1"/>
    <col min="3589" max="3589" width="11.33203125" style="2" customWidth="1"/>
    <col min="3590" max="3590" width="10.88671875" style="2" customWidth="1"/>
    <col min="3591" max="3591" width="11" style="2" customWidth="1"/>
    <col min="3592" max="3592" width="11.109375" style="2" customWidth="1"/>
    <col min="3593" max="3593" width="10.6640625" style="2" customWidth="1"/>
    <col min="3594" max="3840" width="8.88671875" style="2"/>
    <col min="3841" max="3841" width="5.88671875" style="2" customWidth="1"/>
    <col min="3842" max="3842" width="6.109375" style="2" customWidth="1"/>
    <col min="3843" max="3843" width="11.44140625" style="2" customWidth="1"/>
    <col min="3844" max="3844" width="15.88671875" style="2" customWidth="1"/>
    <col min="3845" max="3845" width="11.33203125" style="2" customWidth="1"/>
    <col min="3846" max="3846" width="10.88671875" style="2" customWidth="1"/>
    <col min="3847" max="3847" width="11" style="2" customWidth="1"/>
    <col min="3848" max="3848" width="11.109375" style="2" customWidth="1"/>
    <col min="3849" max="3849" width="10.6640625" style="2" customWidth="1"/>
    <col min="3850" max="4096" width="8.88671875" style="2"/>
    <col min="4097" max="4097" width="5.88671875" style="2" customWidth="1"/>
    <col min="4098" max="4098" width="6.109375" style="2" customWidth="1"/>
    <col min="4099" max="4099" width="11.44140625" style="2" customWidth="1"/>
    <col min="4100" max="4100" width="15.88671875" style="2" customWidth="1"/>
    <col min="4101" max="4101" width="11.33203125" style="2" customWidth="1"/>
    <col min="4102" max="4102" width="10.88671875" style="2" customWidth="1"/>
    <col min="4103" max="4103" width="11" style="2" customWidth="1"/>
    <col min="4104" max="4104" width="11.109375" style="2" customWidth="1"/>
    <col min="4105" max="4105" width="10.6640625" style="2" customWidth="1"/>
    <col min="4106" max="4352" width="8.88671875" style="2"/>
    <col min="4353" max="4353" width="5.88671875" style="2" customWidth="1"/>
    <col min="4354" max="4354" width="6.109375" style="2" customWidth="1"/>
    <col min="4355" max="4355" width="11.44140625" style="2" customWidth="1"/>
    <col min="4356" max="4356" width="15.88671875" style="2" customWidth="1"/>
    <col min="4357" max="4357" width="11.33203125" style="2" customWidth="1"/>
    <col min="4358" max="4358" width="10.88671875" style="2" customWidth="1"/>
    <col min="4359" max="4359" width="11" style="2" customWidth="1"/>
    <col min="4360" max="4360" width="11.109375" style="2" customWidth="1"/>
    <col min="4361" max="4361" width="10.6640625" style="2" customWidth="1"/>
    <col min="4362" max="4608" width="8.88671875" style="2"/>
    <col min="4609" max="4609" width="5.88671875" style="2" customWidth="1"/>
    <col min="4610" max="4610" width="6.109375" style="2" customWidth="1"/>
    <col min="4611" max="4611" width="11.44140625" style="2" customWidth="1"/>
    <col min="4612" max="4612" width="15.88671875" style="2" customWidth="1"/>
    <col min="4613" max="4613" width="11.33203125" style="2" customWidth="1"/>
    <col min="4614" max="4614" width="10.88671875" style="2" customWidth="1"/>
    <col min="4615" max="4615" width="11" style="2" customWidth="1"/>
    <col min="4616" max="4616" width="11.109375" style="2" customWidth="1"/>
    <col min="4617" max="4617" width="10.6640625" style="2" customWidth="1"/>
    <col min="4618" max="4864" width="8.88671875" style="2"/>
    <col min="4865" max="4865" width="5.88671875" style="2" customWidth="1"/>
    <col min="4866" max="4866" width="6.109375" style="2" customWidth="1"/>
    <col min="4867" max="4867" width="11.44140625" style="2" customWidth="1"/>
    <col min="4868" max="4868" width="15.88671875" style="2" customWidth="1"/>
    <col min="4869" max="4869" width="11.33203125" style="2" customWidth="1"/>
    <col min="4870" max="4870" width="10.88671875" style="2" customWidth="1"/>
    <col min="4871" max="4871" width="11" style="2" customWidth="1"/>
    <col min="4872" max="4872" width="11.109375" style="2" customWidth="1"/>
    <col min="4873" max="4873" width="10.6640625" style="2" customWidth="1"/>
    <col min="4874" max="5120" width="8.88671875" style="2"/>
    <col min="5121" max="5121" width="5.88671875" style="2" customWidth="1"/>
    <col min="5122" max="5122" width="6.109375" style="2" customWidth="1"/>
    <col min="5123" max="5123" width="11.44140625" style="2" customWidth="1"/>
    <col min="5124" max="5124" width="15.88671875" style="2" customWidth="1"/>
    <col min="5125" max="5125" width="11.33203125" style="2" customWidth="1"/>
    <col min="5126" max="5126" width="10.88671875" style="2" customWidth="1"/>
    <col min="5127" max="5127" width="11" style="2" customWidth="1"/>
    <col min="5128" max="5128" width="11.109375" style="2" customWidth="1"/>
    <col min="5129" max="5129" width="10.6640625" style="2" customWidth="1"/>
    <col min="5130" max="5376" width="8.88671875" style="2"/>
    <col min="5377" max="5377" width="5.88671875" style="2" customWidth="1"/>
    <col min="5378" max="5378" width="6.109375" style="2" customWidth="1"/>
    <col min="5379" max="5379" width="11.44140625" style="2" customWidth="1"/>
    <col min="5380" max="5380" width="15.88671875" style="2" customWidth="1"/>
    <col min="5381" max="5381" width="11.33203125" style="2" customWidth="1"/>
    <col min="5382" max="5382" width="10.88671875" style="2" customWidth="1"/>
    <col min="5383" max="5383" width="11" style="2" customWidth="1"/>
    <col min="5384" max="5384" width="11.109375" style="2" customWidth="1"/>
    <col min="5385" max="5385" width="10.6640625" style="2" customWidth="1"/>
    <col min="5386" max="5632" width="8.88671875" style="2"/>
    <col min="5633" max="5633" width="5.88671875" style="2" customWidth="1"/>
    <col min="5634" max="5634" width="6.109375" style="2" customWidth="1"/>
    <col min="5635" max="5635" width="11.44140625" style="2" customWidth="1"/>
    <col min="5636" max="5636" width="15.88671875" style="2" customWidth="1"/>
    <col min="5637" max="5637" width="11.33203125" style="2" customWidth="1"/>
    <col min="5638" max="5638" width="10.88671875" style="2" customWidth="1"/>
    <col min="5639" max="5639" width="11" style="2" customWidth="1"/>
    <col min="5640" max="5640" width="11.109375" style="2" customWidth="1"/>
    <col min="5641" max="5641" width="10.6640625" style="2" customWidth="1"/>
    <col min="5642" max="5888" width="8.88671875" style="2"/>
    <col min="5889" max="5889" width="5.88671875" style="2" customWidth="1"/>
    <col min="5890" max="5890" width="6.109375" style="2" customWidth="1"/>
    <col min="5891" max="5891" width="11.44140625" style="2" customWidth="1"/>
    <col min="5892" max="5892" width="15.88671875" style="2" customWidth="1"/>
    <col min="5893" max="5893" width="11.33203125" style="2" customWidth="1"/>
    <col min="5894" max="5894" width="10.88671875" style="2" customWidth="1"/>
    <col min="5895" max="5895" width="11" style="2" customWidth="1"/>
    <col min="5896" max="5896" width="11.109375" style="2" customWidth="1"/>
    <col min="5897" max="5897" width="10.6640625" style="2" customWidth="1"/>
    <col min="5898" max="6144" width="8.88671875" style="2"/>
    <col min="6145" max="6145" width="5.88671875" style="2" customWidth="1"/>
    <col min="6146" max="6146" width="6.109375" style="2" customWidth="1"/>
    <col min="6147" max="6147" width="11.44140625" style="2" customWidth="1"/>
    <col min="6148" max="6148" width="15.88671875" style="2" customWidth="1"/>
    <col min="6149" max="6149" width="11.33203125" style="2" customWidth="1"/>
    <col min="6150" max="6150" width="10.88671875" style="2" customWidth="1"/>
    <col min="6151" max="6151" width="11" style="2" customWidth="1"/>
    <col min="6152" max="6152" width="11.109375" style="2" customWidth="1"/>
    <col min="6153" max="6153" width="10.6640625" style="2" customWidth="1"/>
    <col min="6154" max="6400" width="8.88671875" style="2"/>
    <col min="6401" max="6401" width="5.88671875" style="2" customWidth="1"/>
    <col min="6402" max="6402" width="6.109375" style="2" customWidth="1"/>
    <col min="6403" max="6403" width="11.44140625" style="2" customWidth="1"/>
    <col min="6404" max="6404" width="15.88671875" style="2" customWidth="1"/>
    <col min="6405" max="6405" width="11.33203125" style="2" customWidth="1"/>
    <col min="6406" max="6406" width="10.88671875" style="2" customWidth="1"/>
    <col min="6407" max="6407" width="11" style="2" customWidth="1"/>
    <col min="6408" max="6408" width="11.109375" style="2" customWidth="1"/>
    <col min="6409" max="6409" width="10.6640625" style="2" customWidth="1"/>
    <col min="6410" max="6656" width="8.88671875" style="2"/>
    <col min="6657" max="6657" width="5.88671875" style="2" customWidth="1"/>
    <col min="6658" max="6658" width="6.109375" style="2" customWidth="1"/>
    <col min="6659" max="6659" width="11.44140625" style="2" customWidth="1"/>
    <col min="6660" max="6660" width="15.88671875" style="2" customWidth="1"/>
    <col min="6661" max="6661" width="11.33203125" style="2" customWidth="1"/>
    <col min="6662" max="6662" width="10.88671875" style="2" customWidth="1"/>
    <col min="6663" max="6663" width="11" style="2" customWidth="1"/>
    <col min="6664" max="6664" width="11.109375" style="2" customWidth="1"/>
    <col min="6665" max="6665" width="10.6640625" style="2" customWidth="1"/>
    <col min="6666" max="6912" width="8.88671875" style="2"/>
    <col min="6913" max="6913" width="5.88671875" style="2" customWidth="1"/>
    <col min="6914" max="6914" width="6.109375" style="2" customWidth="1"/>
    <col min="6915" max="6915" width="11.44140625" style="2" customWidth="1"/>
    <col min="6916" max="6916" width="15.88671875" style="2" customWidth="1"/>
    <col min="6917" max="6917" width="11.33203125" style="2" customWidth="1"/>
    <col min="6918" max="6918" width="10.88671875" style="2" customWidth="1"/>
    <col min="6919" max="6919" width="11" style="2" customWidth="1"/>
    <col min="6920" max="6920" width="11.109375" style="2" customWidth="1"/>
    <col min="6921" max="6921" width="10.6640625" style="2" customWidth="1"/>
    <col min="6922" max="7168" width="8.88671875" style="2"/>
    <col min="7169" max="7169" width="5.88671875" style="2" customWidth="1"/>
    <col min="7170" max="7170" width="6.109375" style="2" customWidth="1"/>
    <col min="7171" max="7171" width="11.44140625" style="2" customWidth="1"/>
    <col min="7172" max="7172" width="15.88671875" style="2" customWidth="1"/>
    <col min="7173" max="7173" width="11.33203125" style="2" customWidth="1"/>
    <col min="7174" max="7174" width="10.88671875" style="2" customWidth="1"/>
    <col min="7175" max="7175" width="11" style="2" customWidth="1"/>
    <col min="7176" max="7176" width="11.109375" style="2" customWidth="1"/>
    <col min="7177" max="7177" width="10.6640625" style="2" customWidth="1"/>
    <col min="7178" max="7424" width="8.88671875" style="2"/>
    <col min="7425" max="7425" width="5.88671875" style="2" customWidth="1"/>
    <col min="7426" max="7426" width="6.109375" style="2" customWidth="1"/>
    <col min="7427" max="7427" width="11.44140625" style="2" customWidth="1"/>
    <col min="7428" max="7428" width="15.88671875" style="2" customWidth="1"/>
    <col min="7429" max="7429" width="11.33203125" style="2" customWidth="1"/>
    <col min="7430" max="7430" width="10.88671875" style="2" customWidth="1"/>
    <col min="7431" max="7431" width="11" style="2" customWidth="1"/>
    <col min="7432" max="7432" width="11.109375" style="2" customWidth="1"/>
    <col min="7433" max="7433" width="10.6640625" style="2" customWidth="1"/>
    <col min="7434" max="7680" width="8.88671875" style="2"/>
    <col min="7681" max="7681" width="5.88671875" style="2" customWidth="1"/>
    <col min="7682" max="7682" width="6.109375" style="2" customWidth="1"/>
    <col min="7683" max="7683" width="11.44140625" style="2" customWidth="1"/>
    <col min="7684" max="7684" width="15.88671875" style="2" customWidth="1"/>
    <col min="7685" max="7685" width="11.33203125" style="2" customWidth="1"/>
    <col min="7686" max="7686" width="10.88671875" style="2" customWidth="1"/>
    <col min="7687" max="7687" width="11" style="2" customWidth="1"/>
    <col min="7688" max="7688" width="11.109375" style="2" customWidth="1"/>
    <col min="7689" max="7689" width="10.6640625" style="2" customWidth="1"/>
    <col min="7690" max="7936" width="8.88671875" style="2"/>
    <col min="7937" max="7937" width="5.88671875" style="2" customWidth="1"/>
    <col min="7938" max="7938" width="6.109375" style="2" customWidth="1"/>
    <col min="7939" max="7939" width="11.44140625" style="2" customWidth="1"/>
    <col min="7940" max="7940" width="15.88671875" style="2" customWidth="1"/>
    <col min="7941" max="7941" width="11.33203125" style="2" customWidth="1"/>
    <col min="7942" max="7942" width="10.88671875" style="2" customWidth="1"/>
    <col min="7943" max="7943" width="11" style="2" customWidth="1"/>
    <col min="7944" max="7944" width="11.109375" style="2" customWidth="1"/>
    <col min="7945" max="7945" width="10.6640625" style="2" customWidth="1"/>
    <col min="7946" max="8192" width="8.88671875" style="2"/>
    <col min="8193" max="8193" width="5.88671875" style="2" customWidth="1"/>
    <col min="8194" max="8194" width="6.109375" style="2" customWidth="1"/>
    <col min="8195" max="8195" width="11.44140625" style="2" customWidth="1"/>
    <col min="8196" max="8196" width="15.88671875" style="2" customWidth="1"/>
    <col min="8197" max="8197" width="11.33203125" style="2" customWidth="1"/>
    <col min="8198" max="8198" width="10.88671875" style="2" customWidth="1"/>
    <col min="8199" max="8199" width="11" style="2" customWidth="1"/>
    <col min="8200" max="8200" width="11.109375" style="2" customWidth="1"/>
    <col min="8201" max="8201" width="10.6640625" style="2" customWidth="1"/>
    <col min="8202" max="8448" width="8.88671875" style="2"/>
    <col min="8449" max="8449" width="5.88671875" style="2" customWidth="1"/>
    <col min="8450" max="8450" width="6.109375" style="2" customWidth="1"/>
    <col min="8451" max="8451" width="11.44140625" style="2" customWidth="1"/>
    <col min="8452" max="8452" width="15.88671875" style="2" customWidth="1"/>
    <col min="8453" max="8453" width="11.33203125" style="2" customWidth="1"/>
    <col min="8454" max="8454" width="10.88671875" style="2" customWidth="1"/>
    <col min="8455" max="8455" width="11" style="2" customWidth="1"/>
    <col min="8456" max="8456" width="11.109375" style="2" customWidth="1"/>
    <col min="8457" max="8457" width="10.6640625" style="2" customWidth="1"/>
    <col min="8458" max="8704" width="8.88671875" style="2"/>
    <col min="8705" max="8705" width="5.88671875" style="2" customWidth="1"/>
    <col min="8706" max="8706" width="6.109375" style="2" customWidth="1"/>
    <col min="8707" max="8707" width="11.44140625" style="2" customWidth="1"/>
    <col min="8708" max="8708" width="15.88671875" style="2" customWidth="1"/>
    <col min="8709" max="8709" width="11.33203125" style="2" customWidth="1"/>
    <col min="8710" max="8710" width="10.88671875" style="2" customWidth="1"/>
    <col min="8711" max="8711" width="11" style="2" customWidth="1"/>
    <col min="8712" max="8712" width="11.109375" style="2" customWidth="1"/>
    <col min="8713" max="8713" width="10.6640625" style="2" customWidth="1"/>
    <col min="8714" max="8960" width="8.88671875" style="2"/>
    <col min="8961" max="8961" width="5.88671875" style="2" customWidth="1"/>
    <col min="8962" max="8962" width="6.109375" style="2" customWidth="1"/>
    <col min="8963" max="8963" width="11.44140625" style="2" customWidth="1"/>
    <col min="8964" max="8964" width="15.88671875" style="2" customWidth="1"/>
    <col min="8965" max="8965" width="11.33203125" style="2" customWidth="1"/>
    <col min="8966" max="8966" width="10.88671875" style="2" customWidth="1"/>
    <col min="8967" max="8967" width="11" style="2" customWidth="1"/>
    <col min="8968" max="8968" width="11.109375" style="2" customWidth="1"/>
    <col min="8969" max="8969" width="10.6640625" style="2" customWidth="1"/>
    <col min="8970" max="9216" width="8.88671875" style="2"/>
    <col min="9217" max="9217" width="5.88671875" style="2" customWidth="1"/>
    <col min="9218" max="9218" width="6.109375" style="2" customWidth="1"/>
    <col min="9219" max="9219" width="11.44140625" style="2" customWidth="1"/>
    <col min="9220" max="9220" width="15.88671875" style="2" customWidth="1"/>
    <col min="9221" max="9221" width="11.33203125" style="2" customWidth="1"/>
    <col min="9222" max="9222" width="10.88671875" style="2" customWidth="1"/>
    <col min="9223" max="9223" width="11" style="2" customWidth="1"/>
    <col min="9224" max="9224" width="11.109375" style="2" customWidth="1"/>
    <col min="9225" max="9225" width="10.6640625" style="2" customWidth="1"/>
    <col min="9226" max="9472" width="8.88671875" style="2"/>
    <col min="9473" max="9473" width="5.88671875" style="2" customWidth="1"/>
    <col min="9474" max="9474" width="6.109375" style="2" customWidth="1"/>
    <col min="9475" max="9475" width="11.44140625" style="2" customWidth="1"/>
    <col min="9476" max="9476" width="15.88671875" style="2" customWidth="1"/>
    <col min="9477" max="9477" width="11.33203125" style="2" customWidth="1"/>
    <col min="9478" max="9478" width="10.88671875" style="2" customWidth="1"/>
    <col min="9479" max="9479" width="11" style="2" customWidth="1"/>
    <col min="9480" max="9480" width="11.109375" style="2" customWidth="1"/>
    <col min="9481" max="9481" width="10.6640625" style="2" customWidth="1"/>
    <col min="9482" max="9728" width="8.88671875" style="2"/>
    <col min="9729" max="9729" width="5.88671875" style="2" customWidth="1"/>
    <col min="9730" max="9730" width="6.109375" style="2" customWidth="1"/>
    <col min="9731" max="9731" width="11.44140625" style="2" customWidth="1"/>
    <col min="9732" max="9732" width="15.88671875" style="2" customWidth="1"/>
    <col min="9733" max="9733" width="11.33203125" style="2" customWidth="1"/>
    <col min="9734" max="9734" width="10.88671875" style="2" customWidth="1"/>
    <col min="9735" max="9735" width="11" style="2" customWidth="1"/>
    <col min="9736" max="9736" width="11.109375" style="2" customWidth="1"/>
    <col min="9737" max="9737" width="10.6640625" style="2" customWidth="1"/>
    <col min="9738" max="9984" width="8.88671875" style="2"/>
    <col min="9985" max="9985" width="5.88671875" style="2" customWidth="1"/>
    <col min="9986" max="9986" width="6.109375" style="2" customWidth="1"/>
    <col min="9987" max="9987" width="11.44140625" style="2" customWidth="1"/>
    <col min="9988" max="9988" width="15.88671875" style="2" customWidth="1"/>
    <col min="9989" max="9989" width="11.33203125" style="2" customWidth="1"/>
    <col min="9990" max="9990" width="10.88671875" style="2" customWidth="1"/>
    <col min="9991" max="9991" width="11" style="2" customWidth="1"/>
    <col min="9992" max="9992" width="11.109375" style="2" customWidth="1"/>
    <col min="9993" max="9993" width="10.6640625" style="2" customWidth="1"/>
    <col min="9994" max="10240" width="8.88671875" style="2"/>
    <col min="10241" max="10241" width="5.88671875" style="2" customWidth="1"/>
    <col min="10242" max="10242" width="6.109375" style="2" customWidth="1"/>
    <col min="10243" max="10243" width="11.44140625" style="2" customWidth="1"/>
    <col min="10244" max="10244" width="15.88671875" style="2" customWidth="1"/>
    <col min="10245" max="10245" width="11.33203125" style="2" customWidth="1"/>
    <col min="10246" max="10246" width="10.88671875" style="2" customWidth="1"/>
    <col min="10247" max="10247" width="11" style="2" customWidth="1"/>
    <col min="10248" max="10248" width="11.109375" style="2" customWidth="1"/>
    <col min="10249" max="10249" width="10.6640625" style="2" customWidth="1"/>
    <col min="10250" max="10496" width="8.88671875" style="2"/>
    <col min="10497" max="10497" width="5.88671875" style="2" customWidth="1"/>
    <col min="10498" max="10498" width="6.109375" style="2" customWidth="1"/>
    <col min="10499" max="10499" width="11.44140625" style="2" customWidth="1"/>
    <col min="10500" max="10500" width="15.88671875" style="2" customWidth="1"/>
    <col min="10501" max="10501" width="11.33203125" style="2" customWidth="1"/>
    <col min="10502" max="10502" width="10.88671875" style="2" customWidth="1"/>
    <col min="10503" max="10503" width="11" style="2" customWidth="1"/>
    <col min="10504" max="10504" width="11.109375" style="2" customWidth="1"/>
    <col min="10505" max="10505" width="10.6640625" style="2" customWidth="1"/>
    <col min="10506" max="10752" width="8.88671875" style="2"/>
    <col min="10753" max="10753" width="5.88671875" style="2" customWidth="1"/>
    <col min="10754" max="10754" width="6.109375" style="2" customWidth="1"/>
    <col min="10755" max="10755" width="11.44140625" style="2" customWidth="1"/>
    <col min="10756" max="10756" width="15.88671875" style="2" customWidth="1"/>
    <col min="10757" max="10757" width="11.33203125" style="2" customWidth="1"/>
    <col min="10758" max="10758" width="10.88671875" style="2" customWidth="1"/>
    <col min="10759" max="10759" width="11" style="2" customWidth="1"/>
    <col min="10760" max="10760" width="11.109375" style="2" customWidth="1"/>
    <col min="10761" max="10761" width="10.6640625" style="2" customWidth="1"/>
    <col min="10762" max="11008" width="8.88671875" style="2"/>
    <col min="11009" max="11009" width="5.88671875" style="2" customWidth="1"/>
    <col min="11010" max="11010" width="6.109375" style="2" customWidth="1"/>
    <col min="11011" max="11011" width="11.44140625" style="2" customWidth="1"/>
    <col min="11012" max="11012" width="15.88671875" style="2" customWidth="1"/>
    <col min="11013" max="11013" width="11.33203125" style="2" customWidth="1"/>
    <col min="11014" max="11014" width="10.88671875" style="2" customWidth="1"/>
    <col min="11015" max="11015" width="11" style="2" customWidth="1"/>
    <col min="11016" max="11016" width="11.109375" style="2" customWidth="1"/>
    <col min="11017" max="11017" width="10.6640625" style="2" customWidth="1"/>
    <col min="11018" max="11264" width="8.88671875" style="2"/>
    <col min="11265" max="11265" width="5.88671875" style="2" customWidth="1"/>
    <col min="11266" max="11266" width="6.109375" style="2" customWidth="1"/>
    <col min="11267" max="11267" width="11.44140625" style="2" customWidth="1"/>
    <col min="11268" max="11268" width="15.88671875" style="2" customWidth="1"/>
    <col min="11269" max="11269" width="11.33203125" style="2" customWidth="1"/>
    <col min="11270" max="11270" width="10.88671875" style="2" customWidth="1"/>
    <col min="11271" max="11271" width="11" style="2" customWidth="1"/>
    <col min="11272" max="11272" width="11.109375" style="2" customWidth="1"/>
    <col min="11273" max="11273" width="10.6640625" style="2" customWidth="1"/>
    <col min="11274" max="11520" width="8.88671875" style="2"/>
    <col min="11521" max="11521" width="5.88671875" style="2" customWidth="1"/>
    <col min="11522" max="11522" width="6.109375" style="2" customWidth="1"/>
    <col min="11523" max="11523" width="11.44140625" style="2" customWidth="1"/>
    <col min="11524" max="11524" width="15.88671875" style="2" customWidth="1"/>
    <col min="11525" max="11525" width="11.33203125" style="2" customWidth="1"/>
    <col min="11526" max="11526" width="10.88671875" style="2" customWidth="1"/>
    <col min="11527" max="11527" width="11" style="2" customWidth="1"/>
    <col min="11528" max="11528" width="11.109375" style="2" customWidth="1"/>
    <col min="11529" max="11529" width="10.6640625" style="2" customWidth="1"/>
    <col min="11530" max="11776" width="8.88671875" style="2"/>
    <col min="11777" max="11777" width="5.88671875" style="2" customWidth="1"/>
    <col min="11778" max="11778" width="6.109375" style="2" customWidth="1"/>
    <col min="11779" max="11779" width="11.44140625" style="2" customWidth="1"/>
    <col min="11780" max="11780" width="15.88671875" style="2" customWidth="1"/>
    <col min="11781" max="11781" width="11.33203125" style="2" customWidth="1"/>
    <col min="11782" max="11782" width="10.88671875" style="2" customWidth="1"/>
    <col min="11783" max="11783" width="11" style="2" customWidth="1"/>
    <col min="11784" max="11784" width="11.109375" style="2" customWidth="1"/>
    <col min="11785" max="11785" width="10.6640625" style="2" customWidth="1"/>
    <col min="11786" max="12032" width="8.88671875" style="2"/>
    <col min="12033" max="12033" width="5.88671875" style="2" customWidth="1"/>
    <col min="12034" max="12034" width="6.109375" style="2" customWidth="1"/>
    <col min="12035" max="12035" width="11.44140625" style="2" customWidth="1"/>
    <col min="12036" max="12036" width="15.88671875" style="2" customWidth="1"/>
    <col min="12037" max="12037" width="11.33203125" style="2" customWidth="1"/>
    <col min="12038" max="12038" width="10.88671875" style="2" customWidth="1"/>
    <col min="12039" max="12039" width="11" style="2" customWidth="1"/>
    <col min="12040" max="12040" width="11.109375" style="2" customWidth="1"/>
    <col min="12041" max="12041" width="10.6640625" style="2" customWidth="1"/>
    <col min="12042" max="12288" width="8.88671875" style="2"/>
    <col min="12289" max="12289" width="5.88671875" style="2" customWidth="1"/>
    <col min="12290" max="12290" width="6.109375" style="2" customWidth="1"/>
    <col min="12291" max="12291" width="11.44140625" style="2" customWidth="1"/>
    <col min="12292" max="12292" width="15.88671875" style="2" customWidth="1"/>
    <col min="12293" max="12293" width="11.33203125" style="2" customWidth="1"/>
    <col min="12294" max="12294" width="10.88671875" style="2" customWidth="1"/>
    <col min="12295" max="12295" width="11" style="2" customWidth="1"/>
    <col min="12296" max="12296" width="11.109375" style="2" customWidth="1"/>
    <col min="12297" max="12297" width="10.6640625" style="2" customWidth="1"/>
    <col min="12298" max="12544" width="8.88671875" style="2"/>
    <col min="12545" max="12545" width="5.88671875" style="2" customWidth="1"/>
    <col min="12546" max="12546" width="6.109375" style="2" customWidth="1"/>
    <col min="12547" max="12547" width="11.44140625" style="2" customWidth="1"/>
    <col min="12548" max="12548" width="15.88671875" style="2" customWidth="1"/>
    <col min="12549" max="12549" width="11.33203125" style="2" customWidth="1"/>
    <col min="12550" max="12550" width="10.88671875" style="2" customWidth="1"/>
    <col min="12551" max="12551" width="11" style="2" customWidth="1"/>
    <col min="12552" max="12552" width="11.109375" style="2" customWidth="1"/>
    <col min="12553" max="12553" width="10.6640625" style="2" customWidth="1"/>
    <col min="12554" max="12800" width="8.88671875" style="2"/>
    <col min="12801" max="12801" width="5.88671875" style="2" customWidth="1"/>
    <col min="12802" max="12802" width="6.109375" style="2" customWidth="1"/>
    <col min="12803" max="12803" width="11.44140625" style="2" customWidth="1"/>
    <col min="12804" max="12804" width="15.88671875" style="2" customWidth="1"/>
    <col min="12805" max="12805" width="11.33203125" style="2" customWidth="1"/>
    <col min="12806" max="12806" width="10.88671875" style="2" customWidth="1"/>
    <col min="12807" max="12807" width="11" style="2" customWidth="1"/>
    <col min="12808" max="12808" width="11.109375" style="2" customWidth="1"/>
    <col min="12809" max="12809" width="10.6640625" style="2" customWidth="1"/>
    <col min="12810" max="13056" width="8.88671875" style="2"/>
    <col min="13057" max="13057" width="5.88671875" style="2" customWidth="1"/>
    <col min="13058" max="13058" width="6.109375" style="2" customWidth="1"/>
    <col min="13059" max="13059" width="11.44140625" style="2" customWidth="1"/>
    <col min="13060" max="13060" width="15.88671875" style="2" customWidth="1"/>
    <col min="13061" max="13061" width="11.33203125" style="2" customWidth="1"/>
    <col min="13062" max="13062" width="10.88671875" style="2" customWidth="1"/>
    <col min="13063" max="13063" width="11" style="2" customWidth="1"/>
    <col min="13064" max="13064" width="11.109375" style="2" customWidth="1"/>
    <col min="13065" max="13065" width="10.6640625" style="2" customWidth="1"/>
    <col min="13066" max="13312" width="8.88671875" style="2"/>
    <col min="13313" max="13313" width="5.88671875" style="2" customWidth="1"/>
    <col min="13314" max="13314" width="6.109375" style="2" customWidth="1"/>
    <col min="13315" max="13315" width="11.44140625" style="2" customWidth="1"/>
    <col min="13316" max="13316" width="15.88671875" style="2" customWidth="1"/>
    <col min="13317" max="13317" width="11.33203125" style="2" customWidth="1"/>
    <col min="13318" max="13318" width="10.88671875" style="2" customWidth="1"/>
    <col min="13319" max="13319" width="11" style="2" customWidth="1"/>
    <col min="13320" max="13320" width="11.109375" style="2" customWidth="1"/>
    <col min="13321" max="13321" width="10.6640625" style="2" customWidth="1"/>
    <col min="13322" max="13568" width="8.88671875" style="2"/>
    <col min="13569" max="13569" width="5.88671875" style="2" customWidth="1"/>
    <col min="13570" max="13570" width="6.109375" style="2" customWidth="1"/>
    <col min="13571" max="13571" width="11.44140625" style="2" customWidth="1"/>
    <col min="13572" max="13572" width="15.88671875" style="2" customWidth="1"/>
    <col min="13573" max="13573" width="11.33203125" style="2" customWidth="1"/>
    <col min="13574" max="13574" width="10.88671875" style="2" customWidth="1"/>
    <col min="13575" max="13575" width="11" style="2" customWidth="1"/>
    <col min="13576" max="13576" width="11.109375" style="2" customWidth="1"/>
    <col min="13577" max="13577" width="10.6640625" style="2" customWidth="1"/>
    <col min="13578" max="13824" width="8.88671875" style="2"/>
    <col min="13825" max="13825" width="5.88671875" style="2" customWidth="1"/>
    <col min="13826" max="13826" width="6.109375" style="2" customWidth="1"/>
    <col min="13827" max="13827" width="11.44140625" style="2" customWidth="1"/>
    <col min="13828" max="13828" width="15.88671875" style="2" customWidth="1"/>
    <col min="13829" max="13829" width="11.33203125" style="2" customWidth="1"/>
    <col min="13830" max="13830" width="10.88671875" style="2" customWidth="1"/>
    <col min="13831" max="13831" width="11" style="2" customWidth="1"/>
    <col min="13832" max="13832" width="11.109375" style="2" customWidth="1"/>
    <col min="13833" max="13833" width="10.6640625" style="2" customWidth="1"/>
    <col min="13834" max="14080" width="8.88671875" style="2"/>
    <col min="14081" max="14081" width="5.88671875" style="2" customWidth="1"/>
    <col min="14082" max="14082" width="6.109375" style="2" customWidth="1"/>
    <col min="14083" max="14083" width="11.44140625" style="2" customWidth="1"/>
    <col min="14084" max="14084" width="15.88671875" style="2" customWidth="1"/>
    <col min="14085" max="14085" width="11.33203125" style="2" customWidth="1"/>
    <col min="14086" max="14086" width="10.88671875" style="2" customWidth="1"/>
    <col min="14087" max="14087" width="11" style="2" customWidth="1"/>
    <col min="14088" max="14088" width="11.109375" style="2" customWidth="1"/>
    <col min="14089" max="14089" width="10.6640625" style="2" customWidth="1"/>
    <col min="14090" max="14336" width="8.88671875" style="2"/>
    <col min="14337" max="14337" width="5.88671875" style="2" customWidth="1"/>
    <col min="14338" max="14338" width="6.109375" style="2" customWidth="1"/>
    <col min="14339" max="14339" width="11.44140625" style="2" customWidth="1"/>
    <col min="14340" max="14340" width="15.88671875" style="2" customWidth="1"/>
    <col min="14341" max="14341" width="11.33203125" style="2" customWidth="1"/>
    <col min="14342" max="14342" width="10.88671875" style="2" customWidth="1"/>
    <col min="14343" max="14343" width="11" style="2" customWidth="1"/>
    <col min="14344" max="14344" width="11.109375" style="2" customWidth="1"/>
    <col min="14345" max="14345" width="10.6640625" style="2" customWidth="1"/>
    <col min="14346" max="14592" width="8.88671875" style="2"/>
    <col min="14593" max="14593" width="5.88671875" style="2" customWidth="1"/>
    <col min="14594" max="14594" width="6.109375" style="2" customWidth="1"/>
    <col min="14595" max="14595" width="11.44140625" style="2" customWidth="1"/>
    <col min="14596" max="14596" width="15.88671875" style="2" customWidth="1"/>
    <col min="14597" max="14597" width="11.33203125" style="2" customWidth="1"/>
    <col min="14598" max="14598" width="10.88671875" style="2" customWidth="1"/>
    <col min="14599" max="14599" width="11" style="2" customWidth="1"/>
    <col min="14600" max="14600" width="11.109375" style="2" customWidth="1"/>
    <col min="14601" max="14601" width="10.6640625" style="2" customWidth="1"/>
    <col min="14602" max="14848" width="8.88671875" style="2"/>
    <col min="14849" max="14849" width="5.88671875" style="2" customWidth="1"/>
    <col min="14850" max="14850" width="6.109375" style="2" customWidth="1"/>
    <col min="14851" max="14851" width="11.44140625" style="2" customWidth="1"/>
    <col min="14852" max="14852" width="15.88671875" style="2" customWidth="1"/>
    <col min="14853" max="14853" width="11.33203125" style="2" customWidth="1"/>
    <col min="14854" max="14854" width="10.88671875" style="2" customWidth="1"/>
    <col min="14855" max="14855" width="11" style="2" customWidth="1"/>
    <col min="14856" max="14856" width="11.109375" style="2" customWidth="1"/>
    <col min="14857" max="14857" width="10.6640625" style="2" customWidth="1"/>
    <col min="14858" max="15104" width="8.88671875" style="2"/>
    <col min="15105" max="15105" width="5.88671875" style="2" customWidth="1"/>
    <col min="15106" max="15106" width="6.109375" style="2" customWidth="1"/>
    <col min="15107" max="15107" width="11.44140625" style="2" customWidth="1"/>
    <col min="15108" max="15108" width="15.88671875" style="2" customWidth="1"/>
    <col min="15109" max="15109" width="11.33203125" style="2" customWidth="1"/>
    <col min="15110" max="15110" width="10.88671875" style="2" customWidth="1"/>
    <col min="15111" max="15111" width="11" style="2" customWidth="1"/>
    <col min="15112" max="15112" width="11.109375" style="2" customWidth="1"/>
    <col min="15113" max="15113" width="10.6640625" style="2" customWidth="1"/>
    <col min="15114" max="15360" width="8.88671875" style="2"/>
    <col min="15361" max="15361" width="5.88671875" style="2" customWidth="1"/>
    <col min="15362" max="15362" width="6.109375" style="2" customWidth="1"/>
    <col min="15363" max="15363" width="11.44140625" style="2" customWidth="1"/>
    <col min="15364" max="15364" width="15.88671875" style="2" customWidth="1"/>
    <col min="15365" max="15365" width="11.33203125" style="2" customWidth="1"/>
    <col min="15366" max="15366" width="10.88671875" style="2" customWidth="1"/>
    <col min="15367" max="15367" width="11" style="2" customWidth="1"/>
    <col min="15368" max="15368" width="11.109375" style="2" customWidth="1"/>
    <col min="15369" max="15369" width="10.6640625" style="2" customWidth="1"/>
    <col min="15370" max="15616" width="8.88671875" style="2"/>
    <col min="15617" max="15617" width="5.88671875" style="2" customWidth="1"/>
    <col min="15618" max="15618" width="6.109375" style="2" customWidth="1"/>
    <col min="15619" max="15619" width="11.44140625" style="2" customWidth="1"/>
    <col min="15620" max="15620" width="15.88671875" style="2" customWidth="1"/>
    <col min="15621" max="15621" width="11.33203125" style="2" customWidth="1"/>
    <col min="15622" max="15622" width="10.88671875" style="2" customWidth="1"/>
    <col min="15623" max="15623" width="11" style="2" customWidth="1"/>
    <col min="15624" max="15624" width="11.109375" style="2" customWidth="1"/>
    <col min="15625" max="15625" width="10.6640625" style="2" customWidth="1"/>
    <col min="15626" max="15872" width="8.88671875" style="2"/>
    <col min="15873" max="15873" width="5.88671875" style="2" customWidth="1"/>
    <col min="15874" max="15874" width="6.109375" style="2" customWidth="1"/>
    <col min="15875" max="15875" width="11.44140625" style="2" customWidth="1"/>
    <col min="15876" max="15876" width="15.88671875" style="2" customWidth="1"/>
    <col min="15877" max="15877" width="11.33203125" style="2" customWidth="1"/>
    <col min="15878" max="15878" width="10.88671875" style="2" customWidth="1"/>
    <col min="15879" max="15879" width="11" style="2" customWidth="1"/>
    <col min="15880" max="15880" width="11.109375" style="2" customWidth="1"/>
    <col min="15881" max="15881" width="10.6640625" style="2" customWidth="1"/>
    <col min="15882" max="16128" width="8.88671875" style="2"/>
    <col min="16129" max="16129" width="5.88671875" style="2" customWidth="1"/>
    <col min="16130" max="16130" width="6.109375" style="2" customWidth="1"/>
    <col min="16131" max="16131" width="11.44140625" style="2" customWidth="1"/>
    <col min="16132" max="16132" width="15.88671875" style="2" customWidth="1"/>
    <col min="16133" max="16133" width="11.33203125" style="2" customWidth="1"/>
    <col min="16134" max="16134" width="10.88671875" style="2" customWidth="1"/>
    <col min="16135" max="16135" width="11" style="2" customWidth="1"/>
    <col min="16136" max="16136" width="11.109375" style="2" customWidth="1"/>
    <col min="16137" max="16137" width="10.6640625" style="2" customWidth="1"/>
    <col min="16138" max="16384" width="8.88671875" style="2"/>
  </cols>
  <sheetData>
    <row r="1" spans="1:12" ht="13.8" thickTop="1">
      <c r="A1" s="291" t="s">
        <v>74</v>
      </c>
      <c r="B1" s="292"/>
      <c r="C1" s="106" t="str">
        <f>CONCATENATE(nazevstavby)</f>
        <v/>
      </c>
      <c r="D1" s="107"/>
      <c r="E1" s="108"/>
      <c r="F1" s="107"/>
      <c r="G1" s="109" t="str">
        <f>Zařazení</f>
        <v>Rozpočet</v>
      </c>
      <c r="H1" s="110" t="str">
        <f>soustava</f>
        <v>01, vlastní cenová soustava</v>
      </c>
      <c r="I1" s="111"/>
    </row>
    <row r="2" spans="1:12" ht="13.8" thickBot="1">
      <c r="A2" s="293" t="s">
        <v>75</v>
      </c>
      <c r="B2" s="294"/>
      <c r="C2" s="112" t="str">
        <f>CONCATENATE(nazevobjektu)</f>
        <v>Oprava objektu Nádražní 4</v>
      </c>
      <c r="D2" s="113"/>
      <c r="E2" s="114"/>
      <c r="F2" s="113"/>
      <c r="G2" s="295" t="str">
        <f>Profese</f>
        <v>Vytápění</v>
      </c>
      <c r="H2" s="296"/>
      <c r="I2" s="297"/>
    </row>
    <row r="3" spans="1:12" ht="13.8" thickTop="1">
      <c r="A3" s="88"/>
      <c r="B3" s="88"/>
      <c r="C3" s="88"/>
      <c r="D3" s="88"/>
      <c r="E3" s="88"/>
      <c r="F3" s="77"/>
      <c r="G3" s="88"/>
      <c r="H3" s="88"/>
      <c r="I3" s="88"/>
    </row>
    <row r="4" spans="1:12" ht="19.5" customHeight="1">
      <c r="A4" s="115" t="s">
        <v>76</v>
      </c>
      <c r="B4" s="116"/>
      <c r="C4" s="116"/>
      <c r="D4" s="116"/>
      <c r="E4" s="117"/>
      <c r="F4" s="116"/>
      <c r="G4" s="116"/>
      <c r="H4" s="116"/>
      <c r="I4" s="116"/>
      <c r="L4" s="118"/>
    </row>
    <row r="5" spans="1:12" ht="13.8" thickBot="1">
      <c r="A5" s="88"/>
      <c r="B5" s="88"/>
      <c r="C5" s="88"/>
      <c r="D5" s="88"/>
      <c r="E5" s="88"/>
      <c r="F5" s="88"/>
      <c r="G5" s="88"/>
      <c r="H5" s="88"/>
      <c r="I5" s="88"/>
      <c r="L5" s="119"/>
    </row>
    <row r="6" spans="1:12" s="3" customFormat="1" ht="13.8" thickBot="1">
      <c r="A6" s="120"/>
      <c r="B6" s="121" t="s">
        <v>77</v>
      </c>
      <c r="C6" s="121"/>
      <c r="D6" s="122"/>
      <c r="E6" s="123" t="s">
        <v>2</v>
      </c>
      <c r="F6" s="124" t="s">
        <v>3</v>
      </c>
      <c r="G6" s="124"/>
      <c r="H6" s="124" t="s">
        <v>17</v>
      </c>
      <c r="I6" s="125" t="s">
        <v>57</v>
      </c>
    </row>
    <row r="7" spans="1:12" s="3" customFormat="1">
      <c r="A7" s="126" t="str">
        <f>[3]Položky!B7</f>
        <v>713</v>
      </c>
      <c r="B7" s="127" t="str">
        <f>[3]Položky!C7</f>
        <v>Izolace tepelné</v>
      </c>
      <c r="C7" s="77"/>
      <c r="D7" s="128"/>
      <c r="E7" s="129">
        <f>'UT - Položky'!G30</f>
        <v>0</v>
      </c>
      <c r="F7" s="130">
        <f>'UT - Položky'!G31-'UT - Položky'!G30-'UT - Položky'!G29</f>
        <v>0</v>
      </c>
      <c r="G7" s="130"/>
      <c r="H7" s="130">
        <f>'UT - Položky'!G29</f>
        <v>0</v>
      </c>
      <c r="I7" s="131"/>
      <c r="J7" s="132"/>
    </row>
    <row r="8" spans="1:12" s="3" customFormat="1">
      <c r="A8" s="126" t="str">
        <f>[3]Položky!B32</f>
        <v>731</v>
      </c>
      <c r="B8" s="127" t="str">
        <f>[3]Položky!C32</f>
        <v>Zdroje</v>
      </c>
      <c r="C8" s="77"/>
      <c r="D8" s="128"/>
      <c r="E8" s="129">
        <v>0</v>
      </c>
      <c r="F8" s="130">
        <v>0</v>
      </c>
      <c r="G8" s="130"/>
      <c r="H8" s="130">
        <v>0</v>
      </c>
      <c r="I8" s="131">
        <v>0</v>
      </c>
      <c r="J8" s="132"/>
    </row>
    <row r="9" spans="1:12" s="3" customFormat="1">
      <c r="A9" s="126" t="str">
        <f>[3]Položky!B34</f>
        <v>732</v>
      </c>
      <c r="B9" s="127" t="str">
        <f>[3]Položky!C34</f>
        <v>Strojovny</v>
      </c>
      <c r="C9" s="77"/>
      <c r="D9" s="128"/>
      <c r="E9" s="129">
        <f>'UT - Položky'!G38</f>
        <v>0</v>
      </c>
      <c r="F9" s="130">
        <f>'UT - Položky'!G39-'UT - Položky'!G38-'UT - Položky'!G37</f>
        <v>0</v>
      </c>
      <c r="G9" s="130"/>
      <c r="H9" s="130">
        <f>'UT - Položky'!G37</f>
        <v>0</v>
      </c>
      <c r="I9" s="131">
        <v>0</v>
      </c>
      <c r="J9" s="132"/>
    </row>
    <row r="10" spans="1:12" s="3" customFormat="1">
      <c r="A10" s="126" t="str">
        <f>[3]Položky!B40</f>
        <v>733</v>
      </c>
      <c r="B10" s="127" t="str">
        <f>[3]Položky!C40</f>
        <v>Rozvod potrubí</v>
      </c>
      <c r="C10" s="77"/>
      <c r="D10" s="128"/>
      <c r="E10" s="129">
        <f>[3]Položky!G71</f>
        <v>4600</v>
      </c>
      <c r="F10" s="130">
        <f>'UT - Položky'!G72-'UT - Položky'!G71-'UT - Položky'!G70-'UT - Položky'!G69</f>
        <v>0</v>
      </c>
      <c r="G10" s="130"/>
      <c r="H10" s="130">
        <f>'UT - Položky'!G70</f>
        <v>0</v>
      </c>
      <c r="I10" s="131">
        <f>'UT - Položky'!G69</f>
        <v>0</v>
      </c>
      <c r="J10" s="132"/>
    </row>
    <row r="11" spans="1:12" s="3" customFormat="1">
      <c r="A11" s="126" t="str">
        <f>[3]Položky!B73</f>
        <v>734</v>
      </c>
      <c r="B11" s="127" t="str">
        <f>[3]Položky!C73</f>
        <v>Armatury</v>
      </c>
      <c r="C11" s="77"/>
      <c r="D11" s="128"/>
      <c r="E11" s="129">
        <f>'UT - Položky'!G138</f>
        <v>0</v>
      </c>
      <c r="F11" s="130">
        <f>'UT - Položky'!G139-'UT - Položky'!G138-'UT - Položky'!G137</f>
        <v>0</v>
      </c>
      <c r="G11" s="130"/>
      <c r="H11" s="130">
        <f>'UT - Položky'!G137</f>
        <v>0</v>
      </c>
      <c r="I11" s="131"/>
      <c r="J11" s="132"/>
    </row>
    <row r="12" spans="1:12" s="3" customFormat="1">
      <c r="A12" s="126" t="s">
        <v>78</v>
      </c>
      <c r="B12" s="127" t="str">
        <f>[3]Položky!C140</f>
        <v>Otopné plochy</v>
      </c>
      <c r="C12" s="77"/>
      <c r="D12" s="128"/>
      <c r="E12" s="129">
        <f>'UT - Položky'!G193</f>
        <v>0</v>
      </c>
      <c r="F12" s="130">
        <f>'UT - Položky'!G194-'UT - Položky'!G193-'UT - Položky'!G192</f>
        <v>0</v>
      </c>
      <c r="G12" s="130"/>
      <c r="H12" s="130">
        <f>'UT - Položky'!G192</f>
        <v>0</v>
      </c>
      <c r="I12" s="131"/>
      <c r="J12" s="132"/>
    </row>
    <row r="13" spans="1:12" s="3" customFormat="1">
      <c r="A13" s="126" t="str">
        <f>[3]Položky!B195</f>
        <v>767</v>
      </c>
      <c r="B13" s="127" t="str">
        <f>[3]Položky!C195</f>
        <v>Konstrukce zámečnické</v>
      </c>
      <c r="C13" s="77"/>
      <c r="D13" s="128"/>
      <c r="E13" s="129">
        <f>'UT - Položky'!G199</f>
        <v>0</v>
      </c>
      <c r="F13" s="130">
        <f>'UT - Položky'!G200-'UT - Položky'!G199</f>
        <v>0</v>
      </c>
      <c r="G13" s="130"/>
      <c r="H13" s="130"/>
      <c r="I13" s="131"/>
      <c r="J13" s="132"/>
    </row>
    <row r="14" spans="1:12" s="3" customFormat="1">
      <c r="A14" s="126" t="str">
        <f>[3]Položky!B201</f>
        <v>783</v>
      </c>
      <c r="B14" s="127" t="str">
        <f>[3]Položky!C201</f>
        <v>Nátěry</v>
      </c>
      <c r="C14" s="77"/>
      <c r="D14" s="128"/>
      <c r="E14" s="129"/>
      <c r="F14" s="130">
        <f>'UT - Položky'!G205</f>
        <v>0</v>
      </c>
      <c r="G14" s="130"/>
      <c r="H14" s="130"/>
      <c r="I14" s="131"/>
      <c r="J14" s="132"/>
    </row>
    <row r="15" spans="1:12" s="3" customFormat="1">
      <c r="A15" s="126" t="str">
        <f>[3]Položky!B206</f>
        <v>041</v>
      </c>
      <c r="B15" s="127" t="str">
        <f>[3]Položky!C206</f>
        <v>Demontáže</v>
      </c>
      <c r="C15" s="77"/>
      <c r="D15" s="128"/>
      <c r="E15" s="129"/>
      <c r="F15" s="130">
        <f>'UT - Položky'!G212</f>
        <v>0</v>
      </c>
      <c r="G15" s="130"/>
      <c r="H15" s="130"/>
      <c r="I15" s="131"/>
      <c r="J15" s="132"/>
    </row>
    <row r="16" spans="1:12" s="3" customFormat="1" ht="13.8" thickBot="1">
      <c r="A16" s="126" t="s">
        <v>79</v>
      </c>
      <c r="B16" s="127" t="s">
        <v>80</v>
      </c>
      <c r="C16" s="77"/>
      <c r="D16" s="128"/>
      <c r="E16" s="129"/>
      <c r="F16" s="130">
        <f>'UT - Položky'!G225</f>
        <v>62000</v>
      </c>
      <c r="G16" s="130"/>
      <c r="H16" s="130"/>
      <c r="I16" s="131"/>
      <c r="J16" s="132"/>
    </row>
    <row r="17" spans="1:57" s="139" customFormat="1" ht="13.8" thickBot="1">
      <c r="A17" s="133"/>
      <c r="B17" s="134" t="s">
        <v>81</v>
      </c>
      <c r="C17" s="134"/>
      <c r="D17" s="135"/>
      <c r="E17" s="136">
        <f>SUM(E7:E14)</f>
        <v>4600</v>
      </c>
      <c r="F17" s="137">
        <f>SUM(F7:F16)</f>
        <v>62000</v>
      </c>
      <c r="G17" s="137">
        <f>SUM(G7:G14)</f>
        <v>0</v>
      </c>
      <c r="H17" s="137">
        <f>SUM(H7:H14)</f>
        <v>0</v>
      </c>
      <c r="I17" s="138">
        <f>SUM(I7:I14)</f>
        <v>0</v>
      </c>
      <c r="K17" s="268"/>
    </row>
    <row r="18" spans="1:57">
      <c r="A18" s="77"/>
      <c r="B18" s="77"/>
      <c r="C18" s="77"/>
      <c r="D18" s="77"/>
      <c r="E18" s="77"/>
      <c r="F18" s="77"/>
      <c r="G18" s="77"/>
      <c r="H18" s="77"/>
      <c r="I18" s="77"/>
    </row>
    <row r="19" spans="1:57" ht="19.5" customHeight="1">
      <c r="A19" s="116" t="s">
        <v>82</v>
      </c>
      <c r="B19" s="116"/>
      <c r="C19" s="116"/>
      <c r="D19" s="116"/>
      <c r="E19" s="116"/>
      <c r="F19" s="116"/>
      <c r="G19" s="140"/>
      <c r="H19" s="116"/>
      <c r="I19" s="116"/>
      <c r="BA19" s="52"/>
      <c r="BB19" s="52"/>
      <c r="BC19" s="52"/>
      <c r="BD19" s="52"/>
      <c r="BE19" s="52"/>
    </row>
    <row r="20" spans="1:57" ht="13.8" thickBot="1">
      <c r="A20" s="88"/>
      <c r="B20" s="88"/>
      <c r="C20" s="88"/>
      <c r="D20" s="88"/>
      <c r="E20" s="88"/>
      <c r="F20" s="88"/>
      <c r="G20" s="88"/>
      <c r="H20" s="88"/>
      <c r="I20" s="88"/>
      <c r="K20" s="52"/>
    </row>
    <row r="21" spans="1:57">
      <c r="A21" s="82" t="s">
        <v>83</v>
      </c>
      <c r="B21" s="83"/>
      <c r="C21" s="83"/>
      <c r="D21" s="141"/>
      <c r="E21" s="142" t="s">
        <v>84</v>
      </c>
      <c r="F21" s="143" t="s">
        <v>4</v>
      </c>
      <c r="G21" s="144" t="s">
        <v>85</v>
      </c>
      <c r="H21" s="145"/>
      <c r="I21" s="146" t="s">
        <v>84</v>
      </c>
    </row>
    <row r="22" spans="1:57">
      <c r="A22" s="75" t="s">
        <v>86</v>
      </c>
      <c r="B22" s="66"/>
      <c r="C22" s="66"/>
      <c r="D22" s="147"/>
      <c r="E22" s="148">
        <v>0</v>
      </c>
      <c r="F22" s="149">
        <v>0.3</v>
      </c>
      <c r="G22" s="150">
        <f>E17+F17</f>
        <v>66600</v>
      </c>
      <c r="H22" s="151"/>
      <c r="I22" s="152">
        <f>E22+F22*G22/100</f>
        <v>199.8</v>
      </c>
      <c r="BA22" s="2">
        <v>0</v>
      </c>
    </row>
    <row r="23" spans="1:57">
      <c r="A23" s="75" t="s">
        <v>87</v>
      </c>
      <c r="B23" s="66"/>
      <c r="C23" s="66"/>
      <c r="D23" s="147"/>
      <c r="E23" s="148">
        <v>0</v>
      </c>
      <c r="F23" s="149">
        <v>0.2</v>
      </c>
      <c r="G23" s="150">
        <f>SUM(E17:H17)</f>
        <v>66600</v>
      </c>
      <c r="H23" s="151"/>
      <c r="I23" s="152">
        <f>E23+F23*G23/100</f>
        <v>133.19999999999999</v>
      </c>
      <c r="BA23" s="2">
        <v>1</v>
      </c>
    </row>
    <row r="24" spans="1:57" ht="13.8" thickBot="1">
      <c r="A24" s="153"/>
      <c r="B24" s="154" t="s">
        <v>88</v>
      </c>
      <c r="C24" s="155"/>
      <c r="D24" s="156"/>
      <c r="E24" s="157"/>
      <c r="F24" s="158"/>
      <c r="G24" s="158"/>
      <c r="H24" s="298">
        <f>SUM(I22:I23)</f>
        <v>333</v>
      </c>
      <c r="I24" s="299"/>
    </row>
    <row r="26" spans="1:57">
      <c r="B26" s="139"/>
      <c r="F26" s="159"/>
      <c r="G26" s="160"/>
      <c r="H26" s="160"/>
      <c r="I26" s="6"/>
    </row>
    <row r="27" spans="1:57">
      <c r="F27" s="159"/>
      <c r="G27" s="160"/>
      <c r="H27" s="160"/>
      <c r="I27" s="6"/>
    </row>
    <row r="28" spans="1:57">
      <c r="F28" s="159"/>
      <c r="G28" s="160"/>
      <c r="H28" s="160"/>
      <c r="I28" s="6"/>
    </row>
    <row r="29" spans="1:57">
      <c r="F29" s="159"/>
      <c r="G29" s="160"/>
      <c r="H29" s="160"/>
      <c r="I29" s="6"/>
    </row>
    <row r="30" spans="1:57">
      <c r="F30" s="159"/>
      <c r="G30" s="160"/>
      <c r="H30" s="160"/>
      <c r="I30" s="6"/>
    </row>
    <row r="31" spans="1:57">
      <c r="F31" s="159"/>
      <c r="G31" s="160"/>
      <c r="H31" s="160"/>
      <c r="I31" s="6"/>
    </row>
    <row r="32" spans="1:57">
      <c r="F32" s="159"/>
      <c r="G32" s="160"/>
      <c r="H32" s="160"/>
      <c r="I32" s="6"/>
    </row>
    <row r="33" spans="6:9">
      <c r="F33" s="159"/>
      <c r="G33" s="160"/>
      <c r="H33" s="160"/>
      <c r="I33" s="6"/>
    </row>
    <row r="34" spans="6:9">
      <c r="F34" s="159"/>
      <c r="G34" s="160"/>
      <c r="H34" s="160"/>
      <c r="I34" s="6"/>
    </row>
    <row r="35" spans="6:9">
      <c r="F35" s="159"/>
      <c r="G35" s="160"/>
      <c r="H35" s="160"/>
      <c r="I35" s="6"/>
    </row>
    <row r="36" spans="6:9">
      <c r="F36" s="159"/>
      <c r="G36" s="160"/>
      <c r="H36" s="160"/>
      <c r="I36" s="6"/>
    </row>
    <row r="37" spans="6:9">
      <c r="F37" s="159"/>
      <c r="G37" s="160"/>
      <c r="H37" s="160"/>
      <c r="I37" s="6"/>
    </row>
    <row r="38" spans="6:9">
      <c r="F38" s="159"/>
      <c r="G38" s="160"/>
      <c r="H38" s="160"/>
      <c r="I38" s="6"/>
    </row>
    <row r="39" spans="6:9">
      <c r="F39" s="159"/>
      <c r="G39" s="160"/>
      <c r="H39" s="160"/>
      <c r="I39" s="6"/>
    </row>
    <row r="40" spans="6:9">
      <c r="F40" s="159"/>
      <c r="G40" s="160"/>
      <c r="H40" s="160"/>
      <c r="I40" s="6"/>
    </row>
    <row r="41" spans="6:9">
      <c r="F41" s="159"/>
      <c r="G41" s="160"/>
      <c r="H41" s="160"/>
      <c r="I41" s="6"/>
    </row>
    <row r="42" spans="6:9">
      <c r="F42" s="159"/>
      <c r="G42" s="160"/>
      <c r="H42" s="160"/>
      <c r="I42" s="6"/>
    </row>
    <row r="43" spans="6:9">
      <c r="F43" s="159"/>
      <c r="G43" s="160"/>
      <c r="H43" s="160"/>
      <c r="I43" s="6"/>
    </row>
    <row r="44" spans="6:9">
      <c r="F44" s="159"/>
      <c r="G44" s="160"/>
      <c r="H44" s="160"/>
      <c r="I44" s="6"/>
    </row>
    <row r="45" spans="6:9">
      <c r="F45" s="159"/>
      <c r="G45" s="160"/>
      <c r="H45" s="160"/>
      <c r="I45" s="6"/>
    </row>
    <row r="46" spans="6:9">
      <c r="F46" s="159"/>
      <c r="G46" s="160"/>
      <c r="H46" s="160"/>
      <c r="I46" s="6"/>
    </row>
    <row r="47" spans="6:9">
      <c r="F47" s="159"/>
      <c r="G47" s="160"/>
      <c r="H47" s="160"/>
      <c r="I47" s="6"/>
    </row>
    <row r="48" spans="6:9">
      <c r="F48" s="159"/>
      <c r="G48" s="160"/>
      <c r="H48" s="160"/>
      <c r="I48" s="6"/>
    </row>
    <row r="49" spans="6:9">
      <c r="F49" s="159"/>
      <c r="G49" s="160"/>
      <c r="H49" s="160"/>
      <c r="I49" s="6"/>
    </row>
    <row r="50" spans="6:9">
      <c r="F50" s="159"/>
      <c r="G50" s="160"/>
      <c r="H50" s="160"/>
      <c r="I50" s="6"/>
    </row>
    <row r="51" spans="6:9">
      <c r="F51" s="159"/>
      <c r="G51" s="160"/>
      <c r="H51" s="160"/>
      <c r="I51" s="6"/>
    </row>
    <row r="52" spans="6:9">
      <c r="F52" s="159"/>
      <c r="G52" s="160"/>
      <c r="H52" s="160"/>
      <c r="I52" s="6"/>
    </row>
    <row r="53" spans="6:9">
      <c r="F53" s="159"/>
      <c r="G53" s="160"/>
      <c r="H53" s="160"/>
      <c r="I53" s="6"/>
    </row>
    <row r="54" spans="6:9">
      <c r="F54" s="159"/>
      <c r="G54" s="160"/>
      <c r="H54" s="160"/>
      <c r="I54" s="6"/>
    </row>
    <row r="55" spans="6:9">
      <c r="F55" s="159"/>
      <c r="G55" s="160"/>
      <c r="H55" s="160"/>
      <c r="I55" s="6"/>
    </row>
    <row r="56" spans="6:9">
      <c r="F56" s="159"/>
      <c r="G56" s="160"/>
      <c r="H56" s="160"/>
      <c r="I56" s="6"/>
    </row>
    <row r="57" spans="6:9">
      <c r="F57" s="159"/>
      <c r="G57" s="160"/>
      <c r="H57" s="160"/>
      <c r="I57" s="6"/>
    </row>
    <row r="58" spans="6:9">
      <c r="F58" s="159"/>
      <c r="G58" s="160"/>
      <c r="H58" s="160"/>
      <c r="I58" s="6"/>
    </row>
    <row r="59" spans="6:9">
      <c r="F59" s="159"/>
      <c r="G59" s="160"/>
      <c r="H59" s="160"/>
      <c r="I59" s="6"/>
    </row>
    <row r="60" spans="6:9">
      <c r="F60" s="159"/>
      <c r="G60" s="160"/>
      <c r="H60" s="160"/>
      <c r="I60" s="6"/>
    </row>
    <row r="61" spans="6:9">
      <c r="F61" s="159"/>
      <c r="G61" s="160"/>
      <c r="H61" s="160"/>
      <c r="I61" s="6"/>
    </row>
    <row r="62" spans="6:9">
      <c r="F62" s="159"/>
      <c r="G62" s="160"/>
      <c r="H62" s="160"/>
      <c r="I62" s="6"/>
    </row>
    <row r="63" spans="6:9">
      <c r="F63" s="159"/>
      <c r="G63" s="160"/>
      <c r="H63" s="160"/>
      <c r="I63" s="6"/>
    </row>
    <row r="64" spans="6:9">
      <c r="F64" s="159"/>
      <c r="G64" s="160"/>
      <c r="H64" s="160"/>
      <c r="I64" s="6"/>
    </row>
    <row r="65" spans="6:9">
      <c r="F65" s="159"/>
      <c r="G65" s="160"/>
      <c r="H65" s="160"/>
      <c r="I65" s="6"/>
    </row>
    <row r="66" spans="6:9">
      <c r="F66" s="159"/>
      <c r="G66" s="160"/>
      <c r="H66" s="160"/>
      <c r="I66" s="6"/>
    </row>
    <row r="67" spans="6:9">
      <c r="F67" s="159"/>
      <c r="G67" s="160"/>
      <c r="H67" s="160"/>
      <c r="I67" s="6"/>
    </row>
    <row r="68" spans="6:9">
      <c r="F68" s="159"/>
      <c r="G68" s="160"/>
      <c r="H68" s="160"/>
      <c r="I68" s="6"/>
    </row>
    <row r="69" spans="6:9">
      <c r="F69" s="159"/>
      <c r="G69" s="160"/>
      <c r="H69" s="160"/>
      <c r="I69" s="6"/>
    </row>
    <row r="70" spans="6:9">
      <c r="F70" s="159"/>
      <c r="G70" s="160"/>
      <c r="H70" s="160"/>
      <c r="I70" s="6"/>
    </row>
    <row r="71" spans="6:9">
      <c r="F71" s="159"/>
      <c r="G71" s="160"/>
      <c r="H71" s="160"/>
      <c r="I71" s="6"/>
    </row>
    <row r="72" spans="6:9">
      <c r="F72" s="159"/>
      <c r="G72" s="160"/>
      <c r="H72" s="160"/>
      <c r="I72" s="6"/>
    </row>
    <row r="73" spans="6:9">
      <c r="F73" s="159"/>
      <c r="G73" s="160"/>
      <c r="H73" s="160"/>
      <c r="I73" s="6"/>
    </row>
    <row r="74" spans="6:9">
      <c r="F74" s="159"/>
      <c r="G74" s="160"/>
      <c r="H74" s="160"/>
      <c r="I74" s="6"/>
    </row>
    <row r="75" spans="6:9">
      <c r="F75" s="159"/>
      <c r="G75" s="160"/>
      <c r="H75" s="160"/>
      <c r="I75" s="6"/>
    </row>
    <row r="106" spans="3:3">
      <c r="C106" s="2" t="s">
        <v>73</v>
      </c>
    </row>
  </sheetData>
  <sheetProtection password="DCC9" sheet="1" objects="1" scenarios="1" selectLockedCells="1"/>
  <mergeCells count="4">
    <mergeCell ref="A1:B1"/>
    <mergeCell ref="A2:B2"/>
    <mergeCell ref="G2:I2"/>
    <mergeCell ref="H24:I24"/>
  </mergeCells>
  <printOptions horizontalCentered="1"/>
  <pageMargins left="0.19685039370078741" right="0.19685039370078741" top="0.59055118110236227" bottom="0.39370078740157483" header="0.19685039370078741" footer="0.31496062992125984"/>
  <pageSetup paperSize="9" scale="85" orientation="portrait" r:id="rId1"/>
  <headerFooter alignWithMargins="0">
    <oddFooter>&amp;R&amp;"Arial,Obyčejné"Strana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tint="0.34998626667073579"/>
  </sheetPr>
  <dimension ref="A1:AS280"/>
  <sheetViews>
    <sheetView showGridLines="0" showZeros="0" view="pageBreakPreview" zoomScaleNormal="100" zoomScaleSheetLayoutView="100" workbookViewId="0">
      <pane ySplit="6" topLeftCell="A7" activePane="bottomLeft" state="frozen"/>
      <selection activeCell="H163" sqref="H163"/>
      <selection pane="bottomLeft" activeCell="F9" sqref="F9"/>
    </sheetView>
  </sheetViews>
  <sheetFormatPr defaultColWidth="9.109375" defaultRowHeight="13.2" outlineLevelRow="1"/>
  <cols>
    <col min="1" max="1" width="5.6640625" style="164" customWidth="1"/>
    <col min="2" max="2" width="10.44140625" style="164" customWidth="1"/>
    <col min="3" max="3" width="50.33203125" style="164" customWidth="1"/>
    <col min="4" max="4" width="8.88671875" style="248" customWidth="1"/>
    <col min="5" max="5" width="7.6640625" style="252" customWidth="1"/>
    <col min="6" max="6" width="13.88671875" style="164" customWidth="1"/>
    <col min="7" max="7" width="21.33203125" style="164" customWidth="1"/>
    <col min="8" max="9" width="60.88671875" style="161" bestFit="1" customWidth="1"/>
    <col min="10" max="10" width="11.109375" style="161" bestFit="1" customWidth="1"/>
    <col min="11" max="12" width="11.109375" style="161" customWidth="1"/>
    <col min="13" max="23" width="4" style="162" bestFit="1" customWidth="1"/>
    <col min="24" max="24" width="4" style="163" bestFit="1" customWidth="1"/>
    <col min="25" max="256" width="9.109375" style="164"/>
    <col min="257" max="257" width="5.6640625" style="164" customWidth="1"/>
    <col min="258" max="258" width="10.44140625" style="164" customWidth="1"/>
    <col min="259" max="259" width="50.33203125" style="164" customWidth="1"/>
    <col min="260" max="260" width="8.88671875" style="164" customWidth="1"/>
    <col min="261" max="261" width="7.6640625" style="164" customWidth="1"/>
    <col min="262" max="262" width="13.88671875" style="164" customWidth="1"/>
    <col min="263" max="263" width="21.33203125" style="164" customWidth="1"/>
    <col min="264" max="265" width="60.88671875" style="164" bestFit="1" customWidth="1"/>
    <col min="266" max="266" width="11.109375" style="164" bestFit="1" customWidth="1"/>
    <col min="267" max="268" width="11.109375" style="164" customWidth="1"/>
    <col min="269" max="280" width="4" style="164" bestFit="1" customWidth="1"/>
    <col min="281" max="512" width="9.109375" style="164"/>
    <col min="513" max="513" width="5.6640625" style="164" customWidth="1"/>
    <col min="514" max="514" width="10.44140625" style="164" customWidth="1"/>
    <col min="515" max="515" width="50.33203125" style="164" customWidth="1"/>
    <col min="516" max="516" width="8.88671875" style="164" customWidth="1"/>
    <col min="517" max="517" width="7.6640625" style="164" customWidth="1"/>
    <col min="518" max="518" width="13.88671875" style="164" customWidth="1"/>
    <col min="519" max="519" width="21.33203125" style="164" customWidth="1"/>
    <col min="520" max="521" width="60.88671875" style="164" bestFit="1" customWidth="1"/>
    <col min="522" max="522" width="11.109375" style="164" bestFit="1" customWidth="1"/>
    <col min="523" max="524" width="11.109375" style="164" customWidth="1"/>
    <col min="525" max="536" width="4" style="164" bestFit="1" customWidth="1"/>
    <col min="537" max="768" width="9.109375" style="164"/>
    <col min="769" max="769" width="5.6640625" style="164" customWidth="1"/>
    <col min="770" max="770" width="10.44140625" style="164" customWidth="1"/>
    <col min="771" max="771" width="50.33203125" style="164" customWidth="1"/>
    <col min="772" max="772" width="8.88671875" style="164" customWidth="1"/>
    <col min="773" max="773" width="7.6640625" style="164" customWidth="1"/>
    <col min="774" max="774" width="13.88671875" style="164" customWidth="1"/>
    <col min="775" max="775" width="21.33203125" style="164" customWidth="1"/>
    <col min="776" max="777" width="60.88671875" style="164" bestFit="1" customWidth="1"/>
    <col min="778" max="778" width="11.109375" style="164" bestFit="1" customWidth="1"/>
    <col min="779" max="780" width="11.109375" style="164" customWidth="1"/>
    <col min="781" max="792" width="4" style="164" bestFit="1" customWidth="1"/>
    <col min="793" max="1024" width="9.109375" style="164"/>
    <col min="1025" max="1025" width="5.6640625" style="164" customWidth="1"/>
    <col min="1026" max="1026" width="10.44140625" style="164" customWidth="1"/>
    <col min="1027" max="1027" width="50.33203125" style="164" customWidth="1"/>
    <col min="1028" max="1028" width="8.88671875" style="164" customWidth="1"/>
    <col min="1029" max="1029" width="7.6640625" style="164" customWidth="1"/>
    <col min="1030" max="1030" width="13.88671875" style="164" customWidth="1"/>
    <col min="1031" max="1031" width="21.33203125" style="164" customWidth="1"/>
    <col min="1032" max="1033" width="60.88671875" style="164" bestFit="1" customWidth="1"/>
    <col min="1034" max="1034" width="11.109375" style="164" bestFit="1" customWidth="1"/>
    <col min="1035" max="1036" width="11.109375" style="164" customWidth="1"/>
    <col min="1037" max="1048" width="4" style="164" bestFit="1" customWidth="1"/>
    <col min="1049" max="1280" width="9.109375" style="164"/>
    <col min="1281" max="1281" width="5.6640625" style="164" customWidth="1"/>
    <col min="1282" max="1282" width="10.44140625" style="164" customWidth="1"/>
    <col min="1283" max="1283" width="50.33203125" style="164" customWidth="1"/>
    <col min="1284" max="1284" width="8.88671875" style="164" customWidth="1"/>
    <col min="1285" max="1285" width="7.6640625" style="164" customWidth="1"/>
    <col min="1286" max="1286" width="13.88671875" style="164" customWidth="1"/>
    <col min="1287" max="1287" width="21.33203125" style="164" customWidth="1"/>
    <col min="1288" max="1289" width="60.88671875" style="164" bestFit="1" customWidth="1"/>
    <col min="1290" max="1290" width="11.109375" style="164" bestFit="1" customWidth="1"/>
    <col min="1291" max="1292" width="11.109375" style="164" customWidth="1"/>
    <col min="1293" max="1304" width="4" style="164" bestFit="1" customWidth="1"/>
    <col min="1305" max="1536" width="9.109375" style="164"/>
    <col min="1537" max="1537" width="5.6640625" style="164" customWidth="1"/>
    <col min="1538" max="1538" width="10.44140625" style="164" customWidth="1"/>
    <col min="1539" max="1539" width="50.33203125" style="164" customWidth="1"/>
    <col min="1540" max="1540" width="8.88671875" style="164" customWidth="1"/>
    <col min="1541" max="1541" width="7.6640625" style="164" customWidth="1"/>
    <col min="1542" max="1542" width="13.88671875" style="164" customWidth="1"/>
    <col min="1543" max="1543" width="21.33203125" style="164" customWidth="1"/>
    <col min="1544" max="1545" width="60.88671875" style="164" bestFit="1" customWidth="1"/>
    <col min="1546" max="1546" width="11.109375" style="164" bestFit="1" customWidth="1"/>
    <col min="1547" max="1548" width="11.109375" style="164" customWidth="1"/>
    <col min="1549" max="1560" width="4" style="164" bestFit="1" customWidth="1"/>
    <col min="1561" max="1792" width="9.109375" style="164"/>
    <col min="1793" max="1793" width="5.6640625" style="164" customWidth="1"/>
    <col min="1794" max="1794" width="10.44140625" style="164" customWidth="1"/>
    <col min="1795" max="1795" width="50.33203125" style="164" customWidth="1"/>
    <col min="1796" max="1796" width="8.88671875" style="164" customWidth="1"/>
    <col min="1797" max="1797" width="7.6640625" style="164" customWidth="1"/>
    <col min="1798" max="1798" width="13.88671875" style="164" customWidth="1"/>
    <col min="1799" max="1799" width="21.33203125" style="164" customWidth="1"/>
    <col min="1800" max="1801" width="60.88671875" style="164" bestFit="1" customWidth="1"/>
    <col min="1802" max="1802" width="11.109375" style="164" bestFit="1" customWidth="1"/>
    <col min="1803" max="1804" width="11.109375" style="164" customWidth="1"/>
    <col min="1805" max="1816" width="4" style="164" bestFit="1" customWidth="1"/>
    <col min="1817" max="2048" width="9.109375" style="164"/>
    <col min="2049" max="2049" width="5.6640625" style="164" customWidth="1"/>
    <col min="2050" max="2050" width="10.44140625" style="164" customWidth="1"/>
    <col min="2051" max="2051" width="50.33203125" style="164" customWidth="1"/>
    <col min="2052" max="2052" width="8.88671875" style="164" customWidth="1"/>
    <col min="2053" max="2053" width="7.6640625" style="164" customWidth="1"/>
    <col min="2054" max="2054" width="13.88671875" style="164" customWidth="1"/>
    <col min="2055" max="2055" width="21.33203125" style="164" customWidth="1"/>
    <col min="2056" max="2057" width="60.88671875" style="164" bestFit="1" customWidth="1"/>
    <col min="2058" max="2058" width="11.109375" style="164" bestFit="1" customWidth="1"/>
    <col min="2059" max="2060" width="11.109375" style="164" customWidth="1"/>
    <col min="2061" max="2072" width="4" style="164" bestFit="1" customWidth="1"/>
    <col min="2073" max="2304" width="9.109375" style="164"/>
    <col min="2305" max="2305" width="5.6640625" style="164" customWidth="1"/>
    <col min="2306" max="2306" width="10.44140625" style="164" customWidth="1"/>
    <col min="2307" max="2307" width="50.33203125" style="164" customWidth="1"/>
    <col min="2308" max="2308" width="8.88671875" style="164" customWidth="1"/>
    <col min="2309" max="2309" width="7.6640625" style="164" customWidth="1"/>
    <col min="2310" max="2310" width="13.88671875" style="164" customWidth="1"/>
    <col min="2311" max="2311" width="21.33203125" style="164" customWidth="1"/>
    <col min="2312" max="2313" width="60.88671875" style="164" bestFit="1" customWidth="1"/>
    <col min="2314" max="2314" width="11.109375" style="164" bestFit="1" customWidth="1"/>
    <col min="2315" max="2316" width="11.109375" style="164" customWidth="1"/>
    <col min="2317" max="2328" width="4" style="164" bestFit="1" customWidth="1"/>
    <col min="2329" max="2560" width="9.109375" style="164"/>
    <col min="2561" max="2561" width="5.6640625" style="164" customWidth="1"/>
    <col min="2562" max="2562" width="10.44140625" style="164" customWidth="1"/>
    <col min="2563" max="2563" width="50.33203125" style="164" customWidth="1"/>
    <col min="2564" max="2564" width="8.88671875" style="164" customWidth="1"/>
    <col min="2565" max="2565" width="7.6640625" style="164" customWidth="1"/>
    <col min="2566" max="2566" width="13.88671875" style="164" customWidth="1"/>
    <col min="2567" max="2567" width="21.33203125" style="164" customWidth="1"/>
    <col min="2568" max="2569" width="60.88671875" style="164" bestFit="1" customWidth="1"/>
    <col min="2570" max="2570" width="11.109375" style="164" bestFit="1" customWidth="1"/>
    <col min="2571" max="2572" width="11.109375" style="164" customWidth="1"/>
    <col min="2573" max="2584" width="4" style="164" bestFit="1" customWidth="1"/>
    <col min="2585" max="2816" width="9.109375" style="164"/>
    <col min="2817" max="2817" width="5.6640625" style="164" customWidth="1"/>
    <col min="2818" max="2818" width="10.44140625" style="164" customWidth="1"/>
    <col min="2819" max="2819" width="50.33203125" style="164" customWidth="1"/>
    <col min="2820" max="2820" width="8.88671875" style="164" customWidth="1"/>
    <col min="2821" max="2821" width="7.6640625" style="164" customWidth="1"/>
    <col min="2822" max="2822" width="13.88671875" style="164" customWidth="1"/>
    <col min="2823" max="2823" width="21.33203125" style="164" customWidth="1"/>
    <col min="2824" max="2825" width="60.88671875" style="164" bestFit="1" customWidth="1"/>
    <col min="2826" max="2826" width="11.109375" style="164" bestFit="1" customWidth="1"/>
    <col min="2827" max="2828" width="11.109375" style="164" customWidth="1"/>
    <col min="2829" max="2840" width="4" style="164" bestFit="1" customWidth="1"/>
    <col min="2841" max="3072" width="9.109375" style="164"/>
    <col min="3073" max="3073" width="5.6640625" style="164" customWidth="1"/>
    <col min="3074" max="3074" width="10.44140625" style="164" customWidth="1"/>
    <col min="3075" max="3075" width="50.33203125" style="164" customWidth="1"/>
    <col min="3076" max="3076" width="8.88671875" style="164" customWidth="1"/>
    <col min="3077" max="3077" width="7.6640625" style="164" customWidth="1"/>
    <col min="3078" max="3078" width="13.88671875" style="164" customWidth="1"/>
    <col min="3079" max="3079" width="21.33203125" style="164" customWidth="1"/>
    <col min="3080" max="3081" width="60.88671875" style="164" bestFit="1" customWidth="1"/>
    <col min="3082" max="3082" width="11.109375" style="164" bestFit="1" customWidth="1"/>
    <col min="3083" max="3084" width="11.109375" style="164" customWidth="1"/>
    <col min="3085" max="3096" width="4" style="164" bestFit="1" customWidth="1"/>
    <col min="3097" max="3328" width="9.109375" style="164"/>
    <col min="3329" max="3329" width="5.6640625" style="164" customWidth="1"/>
    <col min="3330" max="3330" width="10.44140625" style="164" customWidth="1"/>
    <col min="3331" max="3331" width="50.33203125" style="164" customWidth="1"/>
    <col min="3332" max="3332" width="8.88671875" style="164" customWidth="1"/>
    <col min="3333" max="3333" width="7.6640625" style="164" customWidth="1"/>
    <col min="3334" max="3334" width="13.88671875" style="164" customWidth="1"/>
    <col min="3335" max="3335" width="21.33203125" style="164" customWidth="1"/>
    <col min="3336" max="3337" width="60.88671875" style="164" bestFit="1" customWidth="1"/>
    <col min="3338" max="3338" width="11.109375" style="164" bestFit="1" customWidth="1"/>
    <col min="3339" max="3340" width="11.109375" style="164" customWidth="1"/>
    <col min="3341" max="3352" width="4" style="164" bestFit="1" customWidth="1"/>
    <col min="3353" max="3584" width="9.109375" style="164"/>
    <col min="3585" max="3585" width="5.6640625" style="164" customWidth="1"/>
    <col min="3586" max="3586" width="10.44140625" style="164" customWidth="1"/>
    <col min="3587" max="3587" width="50.33203125" style="164" customWidth="1"/>
    <col min="3588" max="3588" width="8.88671875" style="164" customWidth="1"/>
    <col min="3589" max="3589" width="7.6640625" style="164" customWidth="1"/>
    <col min="3590" max="3590" width="13.88671875" style="164" customWidth="1"/>
    <col min="3591" max="3591" width="21.33203125" style="164" customWidth="1"/>
    <col min="3592" max="3593" width="60.88671875" style="164" bestFit="1" customWidth="1"/>
    <col min="3594" max="3594" width="11.109375" style="164" bestFit="1" customWidth="1"/>
    <col min="3595" max="3596" width="11.109375" style="164" customWidth="1"/>
    <col min="3597" max="3608" width="4" style="164" bestFit="1" customWidth="1"/>
    <col min="3609" max="3840" width="9.109375" style="164"/>
    <col min="3841" max="3841" width="5.6640625" style="164" customWidth="1"/>
    <col min="3842" max="3842" width="10.44140625" style="164" customWidth="1"/>
    <col min="3843" max="3843" width="50.33203125" style="164" customWidth="1"/>
    <col min="3844" max="3844" width="8.88671875" style="164" customWidth="1"/>
    <col min="3845" max="3845" width="7.6640625" style="164" customWidth="1"/>
    <col min="3846" max="3846" width="13.88671875" style="164" customWidth="1"/>
    <col min="3847" max="3847" width="21.33203125" style="164" customWidth="1"/>
    <col min="3848" max="3849" width="60.88671875" style="164" bestFit="1" customWidth="1"/>
    <col min="3850" max="3850" width="11.109375" style="164" bestFit="1" customWidth="1"/>
    <col min="3851" max="3852" width="11.109375" style="164" customWidth="1"/>
    <col min="3853" max="3864" width="4" style="164" bestFit="1" customWidth="1"/>
    <col min="3865" max="4096" width="9.109375" style="164"/>
    <col min="4097" max="4097" width="5.6640625" style="164" customWidth="1"/>
    <col min="4098" max="4098" width="10.44140625" style="164" customWidth="1"/>
    <col min="4099" max="4099" width="50.33203125" style="164" customWidth="1"/>
    <col min="4100" max="4100" width="8.88671875" style="164" customWidth="1"/>
    <col min="4101" max="4101" width="7.6640625" style="164" customWidth="1"/>
    <col min="4102" max="4102" width="13.88671875" style="164" customWidth="1"/>
    <col min="4103" max="4103" width="21.33203125" style="164" customWidth="1"/>
    <col min="4104" max="4105" width="60.88671875" style="164" bestFit="1" customWidth="1"/>
    <col min="4106" max="4106" width="11.109375" style="164" bestFit="1" customWidth="1"/>
    <col min="4107" max="4108" width="11.109375" style="164" customWidth="1"/>
    <col min="4109" max="4120" width="4" style="164" bestFit="1" customWidth="1"/>
    <col min="4121" max="4352" width="9.109375" style="164"/>
    <col min="4353" max="4353" width="5.6640625" style="164" customWidth="1"/>
    <col min="4354" max="4354" width="10.44140625" style="164" customWidth="1"/>
    <col min="4355" max="4355" width="50.33203125" style="164" customWidth="1"/>
    <col min="4356" max="4356" width="8.88671875" style="164" customWidth="1"/>
    <col min="4357" max="4357" width="7.6640625" style="164" customWidth="1"/>
    <col min="4358" max="4358" width="13.88671875" style="164" customWidth="1"/>
    <col min="4359" max="4359" width="21.33203125" style="164" customWidth="1"/>
    <col min="4360" max="4361" width="60.88671875" style="164" bestFit="1" customWidth="1"/>
    <col min="4362" max="4362" width="11.109375" style="164" bestFit="1" customWidth="1"/>
    <col min="4363" max="4364" width="11.109375" style="164" customWidth="1"/>
    <col min="4365" max="4376" width="4" style="164" bestFit="1" customWidth="1"/>
    <col min="4377" max="4608" width="9.109375" style="164"/>
    <col min="4609" max="4609" width="5.6640625" style="164" customWidth="1"/>
    <col min="4610" max="4610" width="10.44140625" style="164" customWidth="1"/>
    <col min="4611" max="4611" width="50.33203125" style="164" customWidth="1"/>
    <col min="4612" max="4612" width="8.88671875" style="164" customWidth="1"/>
    <col min="4613" max="4613" width="7.6640625" style="164" customWidth="1"/>
    <col min="4614" max="4614" width="13.88671875" style="164" customWidth="1"/>
    <col min="4615" max="4615" width="21.33203125" style="164" customWidth="1"/>
    <col min="4616" max="4617" width="60.88671875" style="164" bestFit="1" customWidth="1"/>
    <col min="4618" max="4618" width="11.109375" style="164" bestFit="1" customWidth="1"/>
    <col min="4619" max="4620" width="11.109375" style="164" customWidth="1"/>
    <col min="4621" max="4632" width="4" style="164" bestFit="1" customWidth="1"/>
    <col min="4633" max="4864" width="9.109375" style="164"/>
    <col min="4865" max="4865" width="5.6640625" style="164" customWidth="1"/>
    <col min="4866" max="4866" width="10.44140625" style="164" customWidth="1"/>
    <col min="4867" max="4867" width="50.33203125" style="164" customWidth="1"/>
    <col min="4868" max="4868" width="8.88671875" style="164" customWidth="1"/>
    <col min="4869" max="4869" width="7.6640625" style="164" customWidth="1"/>
    <col min="4870" max="4870" width="13.88671875" style="164" customWidth="1"/>
    <col min="4871" max="4871" width="21.33203125" style="164" customWidth="1"/>
    <col min="4872" max="4873" width="60.88671875" style="164" bestFit="1" customWidth="1"/>
    <col min="4874" max="4874" width="11.109375" style="164" bestFit="1" customWidth="1"/>
    <col min="4875" max="4876" width="11.109375" style="164" customWidth="1"/>
    <col min="4877" max="4888" width="4" style="164" bestFit="1" customWidth="1"/>
    <col min="4889" max="5120" width="9.109375" style="164"/>
    <col min="5121" max="5121" width="5.6640625" style="164" customWidth="1"/>
    <col min="5122" max="5122" width="10.44140625" style="164" customWidth="1"/>
    <col min="5123" max="5123" width="50.33203125" style="164" customWidth="1"/>
    <col min="5124" max="5124" width="8.88671875" style="164" customWidth="1"/>
    <col min="5125" max="5125" width="7.6640625" style="164" customWidth="1"/>
    <col min="5126" max="5126" width="13.88671875" style="164" customWidth="1"/>
    <col min="5127" max="5127" width="21.33203125" style="164" customWidth="1"/>
    <col min="5128" max="5129" width="60.88671875" style="164" bestFit="1" customWidth="1"/>
    <col min="5130" max="5130" width="11.109375" style="164" bestFit="1" customWidth="1"/>
    <col min="5131" max="5132" width="11.109375" style="164" customWidth="1"/>
    <col min="5133" max="5144" width="4" style="164" bestFit="1" customWidth="1"/>
    <col min="5145" max="5376" width="9.109375" style="164"/>
    <col min="5377" max="5377" width="5.6640625" style="164" customWidth="1"/>
    <col min="5378" max="5378" width="10.44140625" style="164" customWidth="1"/>
    <col min="5379" max="5379" width="50.33203125" style="164" customWidth="1"/>
    <col min="5380" max="5380" width="8.88671875" style="164" customWidth="1"/>
    <col min="5381" max="5381" width="7.6640625" style="164" customWidth="1"/>
    <col min="5382" max="5382" width="13.88671875" style="164" customWidth="1"/>
    <col min="5383" max="5383" width="21.33203125" style="164" customWidth="1"/>
    <col min="5384" max="5385" width="60.88671875" style="164" bestFit="1" customWidth="1"/>
    <col min="5386" max="5386" width="11.109375" style="164" bestFit="1" customWidth="1"/>
    <col min="5387" max="5388" width="11.109375" style="164" customWidth="1"/>
    <col min="5389" max="5400" width="4" style="164" bestFit="1" customWidth="1"/>
    <col min="5401" max="5632" width="9.109375" style="164"/>
    <col min="5633" max="5633" width="5.6640625" style="164" customWidth="1"/>
    <col min="5634" max="5634" width="10.44140625" style="164" customWidth="1"/>
    <col min="5635" max="5635" width="50.33203125" style="164" customWidth="1"/>
    <col min="5636" max="5636" width="8.88671875" style="164" customWidth="1"/>
    <col min="5637" max="5637" width="7.6640625" style="164" customWidth="1"/>
    <col min="5638" max="5638" width="13.88671875" style="164" customWidth="1"/>
    <col min="5639" max="5639" width="21.33203125" style="164" customWidth="1"/>
    <col min="5640" max="5641" width="60.88671875" style="164" bestFit="1" customWidth="1"/>
    <col min="5642" max="5642" width="11.109375" style="164" bestFit="1" customWidth="1"/>
    <col min="5643" max="5644" width="11.109375" style="164" customWidth="1"/>
    <col min="5645" max="5656" width="4" style="164" bestFit="1" customWidth="1"/>
    <col min="5657" max="5888" width="9.109375" style="164"/>
    <col min="5889" max="5889" width="5.6640625" style="164" customWidth="1"/>
    <col min="5890" max="5890" width="10.44140625" style="164" customWidth="1"/>
    <col min="5891" max="5891" width="50.33203125" style="164" customWidth="1"/>
    <col min="5892" max="5892" width="8.88671875" style="164" customWidth="1"/>
    <col min="5893" max="5893" width="7.6640625" style="164" customWidth="1"/>
    <col min="5894" max="5894" width="13.88671875" style="164" customWidth="1"/>
    <col min="5895" max="5895" width="21.33203125" style="164" customWidth="1"/>
    <col min="5896" max="5897" width="60.88671875" style="164" bestFit="1" customWidth="1"/>
    <col min="5898" max="5898" width="11.109375" style="164" bestFit="1" customWidth="1"/>
    <col min="5899" max="5900" width="11.109375" style="164" customWidth="1"/>
    <col min="5901" max="5912" width="4" style="164" bestFit="1" customWidth="1"/>
    <col min="5913" max="6144" width="9.109375" style="164"/>
    <col min="6145" max="6145" width="5.6640625" style="164" customWidth="1"/>
    <col min="6146" max="6146" width="10.44140625" style="164" customWidth="1"/>
    <col min="6147" max="6147" width="50.33203125" style="164" customWidth="1"/>
    <col min="6148" max="6148" width="8.88671875" style="164" customWidth="1"/>
    <col min="6149" max="6149" width="7.6640625" style="164" customWidth="1"/>
    <col min="6150" max="6150" width="13.88671875" style="164" customWidth="1"/>
    <col min="6151" max="6151" width="21.33203125" style="164" customWidth="1"/>
    <col min="6152" max="6153" width="60.88671875" style="164" bestFit="1" customWidth="1"/>
    <col min="6154" max="6154" width="11.109375" style="164" bestFit="1" customWidth="1"/>
    <col min="6155" max="6156" width="11.109375" style="164" customWidth="1"/>
    <col min="6157" max="6168" width="4" style="164" bestFit="1" customWidth="1"/>
    <col min="6169" max="6400" width="9.109375" style="164"/>
    <col min="6401" max="6401" width="5.6640625" style="164" customWidth="1"/>
    <col min="6402" max="6402" width="10.44140625" style="164" customWidth="1"/>
    <col min="6403" max="6403" width="50.33203125" style="164" customWidth="1"/>
    <col min="6404" max="6404" width="8.88671875" style="164" customWidth="1"/>
    <col min="6405" max="6405" width="7.6640625" style="164" customWidth="1"/>
    <col min="6406" max="6406" width="13.88671875" style="164" customWidth="1"/>
    <col min="6407" max="6407" width="21.33203125" style="164" customWidth="1"/>
    <col min="6408" max="6409" width="60.88671875" style="164" bestFit="1" customWidth="1"/>
    <col min="6410" max="6410" width="11.109375" style="164" bestFit="1" customWidth="1"/>
    <col min="6411" max="6412" width="11.109375" style="164" customWidth="1"/>
    <col min="6413" max="6424" width="4" style="164" bestFit="1" customWidth="1"/>
    <col min="6425" max="6656" width="9.109375" style="164"/>
    <col min="6657" max="6657" width="5.6640625" style="164" customWidth="1"/>
    <col min="6658" max="6658" width="10.44140625" style="164" customWidth="1"/>
    <col min="6659" max="6659" width="50.33203125" style="164" customWidth="1"/>
    <col min="6660" max="6660" width="8.88671875" style="164" customWidth="1"/>
    <col min="6661" max="6661" width="7.6640625" style="164" customWidth="1"/>
    <col min="6662" max="6662" width="13.88671875" style="164" customWidth="1"/>
    <col min="6663" max="6663" width="21.33203125" style="164" customWidth="1"/>
    <col min="6664" max="6665" width="60.88671875" style="164" bestFit="1" customWidth="1"/>
    <col min="6666" max="6666" width="11.109375" style="164" bestFit="1" customWidth="1"/>
    <col min="6667" max="6668" width="11.109375" style="164" customWidth="1"/>
    <col min="6669" max="6680" width="4" style="164" bestFit="1" customWidth="1"/>
    <col min="6681" max="6912" width="9.109375" style="164"/>
    <col min="6913" max="6913" width="5.6640625" style="164" customWidth="1"/>
    <col min="6914" max="6914" width="10.44140625" style="164" customWidth="1"/>
    <col min="6915" max="6915" width="50.33203125" style="164" customWidth="1"/>
    <col min="6916" max="6916" width="8.88671875" style="164" customWidth="1"/>
    <col min="6917" max="6917" width="7.6640625" style="164" customWidth="1"/>
    <col min="6918" max="6918" width="13.88671875" style="164" customWidth="1"/>
    <col min="6919" max="6919" width="21.33203125" style="164" customWidth="1"/>
    <col min="6920" max="6921" width="60.88671875" style="164" bestFit="1" customWidth="1"/>
    <col min="6922" max="6922" width="11.109375" style="164" bestFit="1" customWidth="1"/>
    <col min="6923" max="6924" width="11.109375" style="164" customWidth="1"/>
    <col min="6925" max="6936" width="4" style="164" bestFit="1" customWidth="1"/>
    <col min="6937" max="7168" width="9.109375" style="164"/>
    <col min="7169" max="7169" width="5.6640625" style="164" customWidth="1"/>
    <col min="7170" max="7170" width="10.44140625" style="164" customWidth="1"/>
    <col min="7171" max="7171" width="50.33203125" style="164" customWidth="1"/>
    <col min="7172" max="7172" width="8.88671875" style="164" customWidth="1"/>
    <col min="7173" max="7173" width="7.6640625" style="164" customWidth="1"/>
    <col min="7174" max="7174" width="13.88671875" style="164" customWidth="1"/>
    <col min="7175" max="7175" width="21.33203125" style="164" customWidth="1"/>
    <col min="7176" max="7177" width="60.88671875" style="164" bestFit="1" customWidth="1"/>
    <col min="7178" max="7178" width="11.109375" style="164" bestFit="1" customWidth="1"/>
    <col min="7179" max="7180" width="11.109375" style="164" customWidth="1"/>
    <col min="7181" max="7192" width="4" style="164" bestFit="1" customWidth="1"/>
    <col min="7193" max="7424" width="9.109375" style="164"/>
    <col min="7425" max="7425" width="5.6640625" style="164" customWidth="1"/>
    <col min="7426" max="7426" width="10.44140625" style="164" customWidth="1"/>
    <col min="7427" max="7427" width="50.33203125" style="164" customWidth="1"/>
    <col min="7428" max="7428" width="8.88671875" style="164" customWidth="1"/>
    <col min="7429" max="7429" width="7.6640625" style="164" customWidth="1"/>
    <col min="7430" max="7430" width="13.88671875" style="164" customWidth="1"/>
    <col min="7431" max="7431" width="21.33203125" style="164" customWidth="1"/>
    <col min="7432" max="7433" width="60.88671875" style="164" bestFit="1" customWidth="1"/>
    <col min="7434" max="7434" width="11.109375" style="164" bestFit="1" customWidth="1"/>
    <col min="7435" max="7436" width="11.109375" style="164" customWidth="1"/>
    <col min="7437" max="7448" width="4" style="164" bestFit="1" customWidth="1"/>
    <col min="7449" max="7680" width="9.109375" style="164"/>
    <col min="7681" max="7681" width="5.6640625" style="164" customWidth="1"/>
    <col min="7682" max="7682" width="10.44140625" style="164" customWidth="1"/>
    <col min="7683" max="7683" width="50.33203125" style="164" customWidth="1"/>
    <col min="7684" max="7684" width="8.88671875" style="164" customWidth="1"/>
    <col min="7685" max="7685" width="7.6640625" style="164" customWidth="1"/>
    <col min="7686" max="7686" width="13.88671875" style="164" customWidth="1"/>
    <col min="7687" max="7687" width="21.33203125" style="164" customWidth="1"/>
    <col min="7688" max="7689" width="60.88671875" style="164" bestFit="1" customWidth="1"/>
    <col min="7690" max="7690" width="11.109375" style="164" bestFit="1" customWidth="1"/>
    <col min="7691" max="7692" width="11.109375" style="164" customWidth="1"/>
    <col min="7693" max="7704" width="4" style="164" bestFit="1" customWidth="1"/>
    <col min="7705" max="7936" width="9.109375" style="164"/>
    <col min="7937" max="7937" width="5.6640625" style="164" customWidth="1"/>
    <col min="7938" max="7938" width="10.44140625" style="164" customWidth="1"/>
    <col min="7939" max="7939" width="50.33203125" style="164" customWidth="1"/>
    <col min="7940" max="7940" width="8.88671875" style="164" customWidth="1"/>
    <col min="7941" max="7941" width="7.6640625" style="164" customWidth="1"/>
    <col min="7942" max="7942" width="13.88671875" style="164" customWidth="1"/>
    <col min="7943" max="7943" width="21.33203125" style="164" customWidth="1"/>
    <col min="7944" max="7945" width="60.88671875" style="164" bestFit="1" customWidth="1"/>
    <col min="7946" max="7946" width="11.109375" style="164" bestFit="1" customWidth="1"/>
    <col min="7947" max="7948" width="11.109375" style="164" customWidth="1"/>
    <col min="7949" max="7960" width="4" style="164" bestFit="1" customWidth="1"/>
    <col min="7961" max="8192" width="9.109375" style="164"/>
    <col min="8193" max="8193" width="5.6640625" style="164" customWidth="1"/>
    <col min="8194" max="8194" width="10.44140625" style="164" customWidth="1"/>
    <col min="8195" max="8195" width="50.33203125" style="164" customWidth="1"/>
    <col min="8196" max="8196" width="8.88671875" style="164" customWidth="1"/>
    <col min="8197" max="8197" width="7.6640625" style="164" customWidth="1"/>
    <col min="8198" max="8198" width="13.88671875" style="164" customWidth="1"/>
    <col min="8199" max="8199" width="21.33203125" style="164" customWidth="1"/>
    <col min="8200" max="8201" width="60.88671875" style="164" bestFit="1" customWidth="1"/>
    <col min="8202" max="8202" width="11.109375" style="164" bestFit="1" customWidth="1"/>
    <col min="8203" max="8204" width="11.109375" style="164" customWidth="1"/>
    <col min="8205" max="8216" width="4" style="164" bestFit="1" customWidth="1"/>
    <col min="8217" max="8448" width="9.109375" style="164"/>
    <col min="8449" max="8449" width="5.6640625" style="164" customWidth="1"/>
    <col min="8450" max="8450" width="10.44140625" style="164" customWidth="1"/>
    <col min="8451" max="8451" width="50.33203125" style="164" customWidth="1"/>
    <col min="8452" max="8452" width="8.88671875" style="164" customWidth="1"/>
    <col min="8453" max="8453" width="7.6640625" style="164" customWidth="1"/>
    <col min="8454" max="8454" width="13.88671875" style="164" customWidth="1"/>
    <col min="8455" max="8455" width="21.33203125" style="164" customWidth="1"/>
    <col min="8456" max="8457" width="60.88671875" style="164" bestFit="1" customWidth="1"/>
    <col min="8458" max="8458" width="11.109375" style="164" bestFit="1" customWidth="1"/>
    <col min="8459" max="8460" width="11.109375" style="164" customWidth="1"/>
    <col min="8461" max="8472" width="4" style="164" bestFit="1" customWidth="1"/>
    <col min="8473" max="8704" width="9.109375" style="164"/>
    <col min="8705" max="8705" width="5.6640625" style="164" customWidth="1"/>
    <col min="8706" max="8706" width="10.44140625" style="164" customWidth="1"/>
    <col min="8707" max="8707" width="50.33203125" style="164" customWidth="1"/>
    <col min="8708" max="8708" width="8.88671875" style="164" customWidth="1"/>
    <col min="8709" max="8709" width="7.6640625" style="164" customWidth="1"/>
    <col min="8710" max="8710" width="13.88671875" style="164" customWidth="1"/>
    <col min="8711" max="8711" width="21.33203125" style="164" customWidth="1"/>
    <col min="8712" max="8713" width="60.88671875" style="164" bestFit="1" customWidth="1"/>
    <col min="8714" max="8714" width="11.109375" style="164" bestFit="1" customWidth="1"/>
    <col min="8715" max="8716" width="11.109375" style="164" customWidth="1"/>
    <col min="8717" max="8728" width="4" style="164" bestFit="1" customWidth="1"/>
    <col min="8729" max="8960" width="9.109375" style="164"/>
    <col min="8961" max="8961" width="5.6640625" style="164" customWidth="1"/>
    <col min="8962" max="8962" width="10.44140625" style="164" customWidth="1"/>
    <col min="8963" max="8963" width="50.33203125" style="164" customWidth="1"/>
    <col min="8964" max="8964" width="8.88671875" style="164" customWidth="1"/>
    <col min="8965" max="8965" width="7.6640625" style="164" customWidth="1"/>
    <col min="8966" max="8966" width="13.88671875" style="164" customWidth="1"/>
    <col min="8967" max="8967" width="21.33203125" style="164" customWidth="1"/>
    <col min="8968" max="8969" width="60.88671875" style="164" bestFit="1" customWidth="1"/>
    <col min="8970" max="8970" width="11.109375" style="164" bestFit="1" customWidth="1"/>
    <col min="8971" max="8972" width="11.109375" style="164" customWidth="1"/>
    <col min="8973" max="8984" width="4" style="164" bestFit="1" customWidth="1"/>
    <col min="8985" max="9216" width="9.109375" style="164"/>
    <col min="9217" max="9217" width="5.6640625" style="164" customWidth="1"/>
    <col min="9218" max="9218" width="10.44140625" style="164" customWidth="1"/>
    <col min="9219" max="9219" width="50.33203125" style="164" customWidth="1"/>
    <col min="9220" max="9220" width="8.88671875" style="164" customWidth="1"/>
    <col min="9221" max="9221" width="7.6640625" style="164" customWidth="1"/>
    <col min="9222" max="9222" width="13.88671875" style="164" customWidth="1"/>
    <col min="9223" max="9223" width="21.33203125" style="164" customWidth="1"/>
    <col min="9224" max="9225" width="60.88671875" style="164" bestFit="1" customWidth="1"/>
    <col min="9226" max="9226" width="11.109375" style="164" bestFit="1" customWidth="1"/>
    <col min="9227" max="9228" width="11.109375" style="164" customWidth="1"/>
    <col min="9229" max="9240" width="4" style="164" bestFit="1" customWidth="1"/>
    <col min="9241" max="9472" width="9.109375" style="164"/>
    <col min="9473" max="9473" width="5.6640625" style="164" customWidth="1"/>
    <col min="9474" max="9474" width="10.44140625" style="164" customWidth="1"/>
    <col min="9475" max="9475" width="50.33203125" style="164" customWidth="1"/>
    <col min="9476" max="9476" width="8.88671875" style="164" customWidth="1"/>
    <col min="9477" max="9477" width="7.6640625" style="164" customWidth="1"/>
    <col min="9478" max="9478" width="13.88671875" style="164" customWidth="1"/>
    <col min="9479" max="9479" width="21.33203125" style="164" customWidth="1"/>
    <col min="9480" max="9481" width="60.88671875" style="164" bestFit="1" customWidth="1"/>
    <col min="9482" max="9482" width="11.109375" style="164" bestFit="1" customWidth="1"/>
    <col min="9483" max="9484" width="11.109375" style="164" customWidth="1"/>
    <col min="9485" max="9496" width="4" style="164" bestFit="1" customWidth="1"/>
    <col min="9497" max="9728" width="9.109375" style="164"/>
    <col min="9729" max="9729" width="5.6640625" style="164" customWidth="1"/>
    <col min="9730" max="9730" width="10.44140625" style="164" customWidth="1"/>
    <col min="9731" max="9731" width="50.33203125" style="164" customWidth="1"/>
    <col min="9732" max="9732" width="8.88671875" style="164" customWidth="1"/>
    <col min="9733" max="9733" width="7.6640625" style="164" customWidth="1"/>
    <col min="9734" max="9734" width="13.88671875" style="164" customWidth="1"/>
    <col min="9735" max="9735" width="21.33203125" style="164" customWidth="1"/>
    <col min="9736" max="9737" width="60.88671875" style="164" bestFit="1" customWidth="1"/>
    <col min="9738" max="9738" width="11.109375" style="164" bestFit="1" customWidth="1"/>
    <col min="9739" max="9740" width="11.109375" style="164" customWidth="1"/>
    <col min="9741" max="9752" width="4" style="164" bestFit="1" customWidth="1"/>
    <col min="9753" max="9984" width="9.109375" style="164"/>
    <col min="9985" max="9985" width="5.6640625" style="164" customWidth="1"/>
    <col min="9986" max="9986" width="10.44140625" style="164" customWidth="1"/>
    <col min="9987" max="9987" width="50.33203125" style="164" customWidth="1"/>
    <col min="9988" max="9988" width="8.88671875" style="164" customWidth="1"/>
    <col min="9989" max="9989" width="7.6640625" style="164" customWidth="1"/>
    <col min="9990" max="9990" width="13.88671875" style="164" customWidth="1"/>
    <col min="9991" max="9991" width="21.33203125" style="164" customWidth="1"/>
    <col min="9992" max="9993" width="60.88671875" style="164" bestFit="1" customWidth="1"/>
    <col min="9994" max="9994" width="11.109375" style="164" bestFit="1" customWidth="1"/>
    <col min="9995" max="9996" width="11.109375" style="164" customWidth="1"/>
    <col min="9997" max="10008" width="4" style="164" bestFit="1" customWidth="1"/>
    <col min="10009" max="10240" width="9.109375" style="164"/>
    <col min="10241" max="10241" width="5.6640625" style="164" customWidth="1"/>
    <col min="10242" max="10242" width="10.44140625" style="164" customWidth="1"/>
    <col min="10243" max="10243" width="50.33203125" style="164" customWidth="1"/>
    <col min="10244" max="10244" width="8.88671875" style="164" customWidth="1"/>
    <col min="10245" max="10245" width="7.6640625" style="164" customWidth="1"/>
    <col min="10246" max="10246" width="13.88671875" style="164" customWidth="1"/>
    <col min="10247" max="10247" width="21.33203125" style="164" customWidth="1"/>
    <col min="10248" max="10249" width="60.88671875" style="164" bestFit="1" customWidth="1"/>
    <col min="10250" max="10250" width="11.109375" style="164" bestFit="1" customWidth="1"/>
    <col min="10251" max="10252" width="11.109375" style="164" customWidth="1"/>
    <col min="10253" max="10264" width="4" style="164" bestFit="1" customWidth="1"/>
    <col min="10265" max="10496" width="9.109375" style="164"/>
    <col min="10497" max="10497" width="5.6640625" style="164" customWidth="1"/>
    <col min="10498" max="10498" width="10.44140625" style="164" customWidth="1"/>
    <col min="10499" max="10499" width="50.33203125" style="164" customWidth="1"/>
    <col min="10500" max="10500" width="8.88671875" style="164" customWidth="1"/>
    <col min="10501" max="10501" width="7.6640625" style="164" customWidth="1"/>
    <col min="10502" max="10502" width="13.88671875" style="164" customWidth="1"/>
    <col min="10503" max="10503" width="21.33203125" style="164" customWidth="1"/>
    <col min="10504" max="10505" width="60.88671875" style="164" bestFit="1" customWidth="1"/>
    <col min="10506" max="10506" width="11.109375" style="164" bestFit="1" customWidth="1"/>
    <col min="10507" max="10508" width="11.109375" style="164" customWidth="1"/>
    <col min="10509" max="10520" width="4" style="164" bestFit="1" customWidth="1"/>
    <col min="10521" max="10752" width="9.109375" style="164"/>
    <col min="10753" max="10753" width="5.6640625" style="164" customWidth="1"/>
    <col min="10754" max="10754" width="10.44140625" style="164" customWidth="1"/>
    <col min="10755" max="10755" width="50.33203125" style="164" customWidth="1"/>
    <col min="10756" max="10756" width="8.88671875" style="164" customWidth="1"/>
    <col min="10757" max="10757" width="7.6640625" style="164" customWidth="1"/>
    <col min="10758" max="10758" width="13.88671875" style="164" customWidth="1"/>
    <col min="10759" max="10759" width="21.33203125" style="164" customWidth="1"/>
    <col min="10760" max="10761" width="60.88671875" style="164" bestFit="1" customWidth="1"/>
    <col min="10762" max="10762" width="11.109375" style="164" bestFit="1" customWidth="1"/>
    <col min="10763" max="10764" width="11.109375" style="164" customWidth="1"/>
    <col min="10765" max="10776" width="4" style="164" bestFit="1" customWidth="1"/>
    <col min="10777" max="11008" width="9.109375" style="164"/>
    <col min="11009" max="11009" width="5.6640625" style="164" customWidth="1"/>
    <col min="11010" max="11010" width="10.44140625" style="164" customWidth="1"/>
    <col min="11011" max="11011" width="50.33203125" style="164" customWidth="1"/>
    <col min="11012" max="11012" width="8.88671875" style="164" customWidth="1"/>
    <col min="11013" max="11013" width="7.6640625" style="164" customWidth="1"/>
    <col min="11014" max="11014" width="13.88671875" style="164" customWidth="1"/>
    <col min="11015" max="11015" width="21.33203125" style="164" customWidth="1"/>
    <col min="11016" max="11017" width="60.88671875" style="164" bestFit="1" customWidth="1"/>
    <col min="11018" max="11018" width="11.109375" style="164" bestFit="1" customWidth="1"/>
    <col min="11019" max="11020" width="11.109375" style="164" customWidth="1"/>
    <col min="11021" max="11032" width="4" style="164" bestFit="1" customWidth="1"/>
    <col min="11033" max="11264" width="9.109375" style="164"/>
    <col min="11265" max="11265" width="5.6640625" style="164" customWidth="1"/>
    <col min="11266" max="11266" width="10.44140625" style="164" customWidth="1"/>
    <col min="11267" max="11267" width="50.33203125" style="164" customWidth="1"/>
    <col min="11268" max="11268" width="8.88671875" style="164" customWidth="1"/>
    <col min="11269" max="11269" width="7.6640625" style="164" customWidth="1"/>
    <col min="11270" max="11270" width="13.88671875" style="164" customWidth="1"/>
    <col min="11271" max="11271" width="21.33203125" style="164" customWidth="1"/>
    <col min="11272" max="11273" width="60.88671875" style="164" bestFit="1" customWidth="1"/>
    <col min="11274" max="11274" width="11.109375" style="164" bestFit="1" customWidth="1"/>
    <col min="11275" max="11276" width="11.109375" style="164" customWidth="1"/>
    <col min="11277" max="11288" width="4" style="164" bestFit="1" customWidth="1"/>
    <col min="11289" max="11520" width="9.109375" style="164"/>
    <col min="11521" max="11521" width="5.6640625" style="164" customWidth="1"/>
    <col min="11522" max="11522" width="10.44140625" style="164" customWidth="1"/>
    <col min="11523" max="11523" width="50.33203125" style="164" customWidth="1"/>
    <col min="11524" max="11524" width="8.88671875" style="164" customWidth="1"/>
    <col min="11525" max="11525" width="7.6640625" style="164" customWidth="1"/>
    <col min="11526" max="11526" width="13.88671875" style="164" customWidth="1"/>
    <col min="11527" max="11527" width="21.33203125" style="164" customWidth="1"/>
    <col min="11528" max="11529" width="60.88671875" style="164" bestFit="1" customWidth="1"/>
    <col min="11530" max="11530" width="11.109375" style="164" bestFit="1" customWidth="1"/>
    <col min="11531" max="11532" width="11.109375" style="164" customWidth="1"/>
    <col min="11533" max="11544" width="4" style="164" bestFit="1" customWidth="1"/>
    <col min="11545" max="11776" width="9.109375" style="164"/>
    <col min="11777" max="11777" width="5.6640625" style="164" customWidth="1"/>
    <col min="11778" max="11778" width="10.44140625" style="164" customWidth="1"/>
    <col min="11779" max="11779" width="50.33203125" style="164" customWidth="1"/>
    <col min="11780" max="11780" width="8.88671875" style="164" customWidth="1"/>
    <col min="11781" max="11781" width="7.6640625" style="164" customWidth="1"/>
    <col min="11782" max="11782" width="13.88671875" style="164" customWidth="1"/>
    <col min="11783" max="11783" width="21.33203125" style="164" customWidth="1"/>
    <col min="11784" max="11785" width="60.88671875" style="164" bestFit="1" customWidth="1"/>
    <col min="11786" max="11786" width="11.109375" style="164" bestFit="1" customWidth="1"/>
    <col min="11787" max="11788" width="11.109375" style="164" customWidth="1"/>
    <col min="11789" max="11800" width="4" style="164" bestFit="1" customWidth="1"/>
    <col min="11801" max="12032" width="9.109375" style="164"/>
    <col min="12033" max="12033" width="5.6640625" style="164" customWidth="1"/>
    <col min="12034" max="12034" width="10.44140625" style="164" customWidth="1"/>
    <col min="12035" max="12035" width="50.33203125" style="164" customWidth="1"/>
    <col min="12036" max="12036" width="8.88671875" style="164" customWidth="1"/>
    <col min="12037" max="12037" width="7.6640625" style="164" customWidth="1"/>
    <col min="12038" max="12038" width="13.88671875" style="164" customWidth="1"/>
    <col min="12039" max="12039" width="21.33203125" style="164" customWidth="1"/>
    <col min="12040" max="12041" width="60.88671875" style="164" bestFit="1" customWidth="1"/>
    <col min="12042" max="12042" width="11.109375" style="164" bestFit="1" customWidth="1"/>
    <col min="12043" max="12044" width="11.109375" style="164" customWidth="1"/>
    <col min="12045" max="12056" width="4" style="164" bestFit="1" customWidth="1"/>
    <col min="12057" max="12288" width="9.109375" style="164"/>
    <col min="12289" max="12289" width="5.6640625" style="164" customWidth="1"/>
    <col min="12290" max="12290" width="10.44140625" style="164" customWidth="1"/>
    <col min="12291" max="12291" width="50.33203125" style="164" customWidth="1"/>
    <col min="12292" max="12292" width="8.88671875" style="164" customWidth="1"/>
    <col min="12293" max="12293" width="7.6640625" style="164" customWidth="1"/>
    <col min="12294" max="12294" width="13.88671875" style="164" customWidth="1"/>
    <col min="12295" max="12295" width="21.33203125" style="164" customWidth="1"/>
    <col min="12296" max="12297" width="60.88671875" style="164" bestFit="1" customWidth="1"/>
    <col min="12298" max="12298" width="11.109375" style="164" bestFit="1" customWidth="1"/>
    <col min="12299" max="12300" width="11.109375" style="164" customWidth="1"/>
    <col min="12301" max="12312" width="4" style="164" bestFit="1" customWidth="1"/>
    <col min="12313" max="12544" width="9.109375" style="164"/>
    <col min="12545" max="12545" width="5.6640625" style="164" customWidth="1"/>
    <col min="12546" max="12546" width="10.44140625" style="164" customWidth="1"/>
    <col min="12547" max="12547" width="50.33203125" style="164" customWidth="1"/>
    <col min="12548" max="12548" width="8.88671875" style="164" customWidth="1"/>
    <col min="12549" max="12549" width="7.6640625" style="164" customWidth="1"/>
    <col min="12550" max="12550" width="13.88671875" style="164" customWidth="1"/>
    <col min="12551" max="12551" width="21.33203125" style="164" customWidth="1"/>
    <col min="12552" max="12553" width="60.88671875" style="164" bestFit="1" customWidth="1"/>
    <col min="12554" max="12554" width="11.109375" style="164" bestFit="1" customWidth="1"/>
    <col min="12555" max="12556" width="11.109375" style="164" customWidth="1"/>
    <col min="12557" max="12568" width="4" style="164" bestFit="1" customWidth="1"/>
    <col min="12569" max="12800" width="9.109375" style="164"/>
    <col min="12801" max="12801" width="5.6640625" style="164" customWidth="1"/>
    <col min="12802" max="12802" width="10.44140625" style="164" customWidth="1"/>
    <col min="12803" max="12803" width="50.33203125" style="164" customWidth="1"/>
    <col min="12804" max="12804" width="8.88671875" style="164" customWidth="1"/>
    <col min="12805" max="12805" width="7.6640625" style="164" customWidth="1"/>
    <col min="12806" max="12806" width="13.88671875" style="164" customWidth="1"/>
    <col min="12807" max="12807" width="21.33203125" style="164" customWidth="1"/>
    <col min="12808" max="12809" width="60.88671875" style="164" bestFit="1" customWidth="1"/>
    <col min="12810" max="12810" width="11.109375" style="164" bestFit="1" customWidth="1"/>
    <col min="12811" max="12812" width="11.109375" style="164" customWidth="1"/>
    <col min="12813" max="12824" width="4" style="164" bestFit="1" customWidth="1"/>
    <col min="12825" max="13056" width="9.109375" style="164"/>
    <col min="13057" max="13057" width="5.6640625" style="164" customWidth="1"/>
    <col min="13058" max="13058" width="10.44140625" style="164" customWidth="1"/>
    <col min="13059" max="13059" width="50.33203125" style="164" customWidth="1"/>
    <col min="13060" max="13060" width="8.88671875" style="164" customWidth="1"/>
    <col min="13061" max="13061" width="7.6640625" style="164" customWidth="1"/>
    <col min="13062" max="13062" width="13.88671875" style="164" customWidth="1"/>
    <col min="13063" max="13063" width="21.33203125" style="164" customWidth="1"/>
    <col min="13064" max="13065" width="60.88671875" style="164" bestFit="1" customWidth="1"/>
    <col min="13066" max="13066" width="11.109375" style="164" bestFit="1" customWidth="1"/>
    <col min="13067" max="13068" width="11.109375" style="164" customWidth="1"/>
    <col min="13069" max="13080" width="4" style="164" bestFit="1" customWidth="1"/>
    <col min="13081" max="13312" width="9.109375" style="164"/>
    <col min="13313" max="13313" width="5.6640625" style="164" customWidth="1"/>
    <col min="13314" max="13314" width="10.44140625" style="164" customWidth="1"/>
    <col min="13315" max="13315" width="50.33203125" style="164" customWidth="1"/>
    <col min="13316" max="13316" width="8.88671875" style="164" customWidth="1"/>
    <col min="13317" max="13317" width="7.6640625" style="164" customWidth="1"/>
    <col min="13318" max="13318" width="13.88671875" style="164" customWidth="1"/>
    <col min="13319" max="13319" width="21.33203125" style="164" customWidth="1"/>
    <col min="13320" max="13321" width="60.88671875" style="164" bestFit="1" customWidth="1"/>
    <col min="13322" max="13322" width="11.109375" style="164" bestFit="1" customWidth="1"/>
    <col min="13323" max="13324" width="11.109375" style="164" customWidth="1"/>
    <col min="13325" max="13336" width="4" style="164" bestFit="1" customWidth="1"/>
    <col min="13337" max="13568" width="9.109375" style="164"/>
    <col min="13569" max="13569" width="5.6640625" style="164" customWidth="1"/>
    <col min="13570" max="13570" width="10.44140625" style="164" customWidth="1"/>
    <col min="13571" max="13571" width="50.33203125" style="164" customWidth="1"/>
    <col min="13572" max="13572" width="8.88671875" style="164" customWidth="1"/>
    <col min="13573" max="13573" width="7.6640625" style="164" customWidth="1"/>
    <col min="13574" max="13574" width="13.88671875" style="164" customWidth="1"/>
    <col min="13575" max="13575" width="21.33203125" style="164" customWidth="1"/>
    <col min="13576" max="13577" width="60.88671875" style="164" bestFit="1" customWidth="1"/>
    <col min="13578" max="13578" width="11.109375" style="164" bestFit="1" customWidth="1"/>
    <col min="13579" max="13580" width="11.109375" style="164" customWidth="1"/>
    <col min="13581" max="13592" width="4" style="164" bestFit="1" customWidth="1"/>
    <col min="13593" max="13824" width="9.109375" style="164"/>
    <col min="13825" max="13825" width="5.6640625" style="164" customWidth="1"/>
    <col min="13826" max="13826" width="10.44140625" style="164" customWidth="1"/>
    <col min="13827" max="13827" width="50.33203125" style="164" customWidth="1"/>
    <col min="13828" max="13828" width="8.88671875" style="164" customWidth="1"/>
    <col min="13829" max="13829" width="7.6640625" style="164" customWidth="1"/>
    <col min="13830" max="13830" width="13.88671875" style="164" customWidth="1"/>
    <col min="13831" max="13831" width="21.33203125" style="164" customWidth="1"/>
    <col min="13832" max="13833" width="60.88671875" style="164" bestFit="1" customWidth="1"/>
    <col min="13834" max="13834" width="11.109375" style="164" bestFit="1" customWidth="1"/>
    <col min="13835" max="13836" width="11.109375" style="164" customWidth="1"/>
    <col min="13837" max="13848" width="4" style="164" bestFit="1" customWidth="1"/>
    <col min="13849" max="14080" width="9.109375" style="164"/>
    <col min="14081" max="14081" width="5.6640625" style="164" customWidth="1"/>
    <col min="14082" max="14082" width="10.44140625" style="164" customWidth="1"/>
    <col min="14083" max="14083" width="50.33203125" style="164" customWidth="1"/>
    <col min="14084" max="14084" width="8.88671875" style="164" customWidth="1"/>
    <col min="14085" max="14085" width="7.6640625" style="164" customWidth="1"/>
    <col min="14086" max="14086" width="13.88671875" style="164" customWidth="1"/>
    <col min="14087" max="14087" width="21.33203125" style="164" customWidth="1"/>
    <col min="14088" max="14089" width="60.88671875" style="164" bestFit="1" customWidth="1"/>
    <col min="14090" max="14090" width="11.109375" style="164" bestFit="1" customWidth="1"/>
    <col min="14091" max="14092" width="11.109375" style="164" customWidth="1"/>
    <col min="14093" max="14104" width="4" style="164" bestFit="1" customWidth="1"/>
    <col min="14105" max="14336" width="9.109375" style="164"/>
    <col min="14337" max="14337" width="5.6640625" style="164" customWidth="1"/>
    <col min="14338" max="14338" width="10.44140625" style="164" customWidth="1"/>
    <col min="14339" max="14339" width="50.33203125" style="164" customWidth="1"/>
    <col min="14340" max="14340" width="8.88671875" style="164" customWidth="1"/>
    <col min="14341" max="14341" width="7.6640625" style="164" customWidth="1"/>
    <col min="14342" max="14342" width="13.88671875" style="164" customWidth="1"/>
    <col min="14343" max="14343" width="21.33203125" style="164" customWidth="1"/>
    <col min="14344" max="14345" width="60.88671875" style="164" bestFit="1" customWidth="1"/>
    <col min="14346" max="14346" width="11.109375" style="164" bestFit="1" customWidth="1"/>
    <col min="14347" max="14348" width="11.109375" style="164" customWidth="1"/>
    <col min="14349" max="14360" width="4" style="164" bestFit="1" customWidth="1"/>
    <col min="14361" max="14592" width="9.109375" style="164"/>
    <col min="14593" max="14593" width="5.6640625" style="164" customWidth="1"/>
    <col min="14594" max="14594" width="10.44140625" style="164" customWidth="1"/>
    <col min="14595" max="14595" width="50.33203125" style="164" customWidth="1"/>
    <col min="14596" max="14596" width="8.88671875" style="164" customWidth="1"/>
    <col min="14597" max="14597" width="7.6640625" style="164" customWidth="1"/>
    <col min="14598" max="14598" width="13.88671875" style="164" customWidth="1"/>
    <col min="14599" max="14599" width="21.33203125" style="164" customWidth="1"/>
    <col min="14600" max="14601" width="60.88671875" style="164" bestFit="1" customWidth="1"/>
    <col min="14602" max="14602" width="11.109375" style="164" bestFit="1" customWidth="1"/>
    <col min="14603" max="14604" width="11.109375" style="164" customWidth="1"/>
    <col min="14605" max="14616" width="4" style="164" bestFit="1" customWidth="1"/>
    <col min="14617" max="14848" width="9.109375" style="164"/>
    <col min="14849" max="14849" width="5.6640625" style="164" customWidth="1"/>
    <col min="14850" max="14850" width="10.44140625" style="164" customWidth="1"/>
    <col min="14851" max="14851" width="50.33203125" style="164" customWidth="1"/>
    <col min="14852" max="14852" width="8.88671875" style="164" customWidth="1"/>
    <col min="14853" max="14853" width="7.6640625" style="164" customWidth="1"/>
    <col min="14854" max="14854" width="13.88671875" style="164" customWidth="1"/>
    <col min="14855" max="14855" width="21.33203125" style="164" customWidth="1"/>
    <col min="14856" max="14857" width="60.88671875" style="164" bestFit="1" customWidth="1"/>
    <col min="14858" max="14858" width="11.109375" style="164" bestFit="1" customWidth="1"/>
    <col min="14859" max="14860" width="11.109375" style="164" customWidth="1"/>
    <col min="14861" max="14872" width="4" style="164" bestFit="1" customWidth="1"/>
    <col min="14873" max="15104" width="9.109375" style="164"/>
    <col min="15105" max="15105" width="5.6640625" style="164" customWidth="1"/>
    <col min="15106" max="15106" width="10.44140625" style="164" customWidth="1"/>
    <col min="15107" max="15107" width="50.33203125" style="164" customWidth="1"/>
    <col min="15108" max="15108" width="8.88671875" style="164" customWidth="1"/>
    <col min="15109" max="15109" width="7.6640625" style="164" customWidth="1"/>
    <col min="15110" max="15110" width="13.88671875" style="164" customWidth="1"/>
    <col min="15111" max="15111" width="21.33203125" style="164" customWidth="1"/>
    <col min="15112" max="15113" width="60.88671875" style="164" bestFit="1" customWidth="1"/>
    <col min="15114" max="15114" width="11.109375" style="164" bestFit="1" customWidth="1"/>
    <col min="15115" max="15116" width="11.109375" style="164" customWidth="1"/>
    <col min="15117" max="15128" width="4" style="164" bestFit="1" customWidth="1"/>
    <col min="15129" max="15360" width="9.109375" style="164"/>
    <col min="15361" max="15361" width="5.6640625" style="164" customWidth="1"/>
    <col min="15362" max="15362" width="10.44140625" style="164" customWidth="1"/>
    <col min="15363" max="15363" width="50.33203125" style="164" customWidth="1"/>
    <col min="15364" max="15364" width="8.88671875" style="164" customWidth="1"/>
    <col min="15365" max="15365" width="7.6640625" style="164" customWidth="1"/>
    <col min="15366" max="15366" width="13.88671875" style="164" customWidth="1"/>
    <col min="15367" max="15367" width="21.33203125" style="164" customWidth="1"/>
    <col min="15368" max="15369" width="60.88671875" style="164" bestFit="1" customWidth="1"/>
    <col min="15370" max="15370" width="11.109375" style="164" bestFit="1" customWidth="1"/>
    <col min="15371" max="15372" width="11.109375" style="164" customWidth="1"/>
    <col min="15373" max="15384" width="4" style="164" bestFit="1" customWidth="1"/>
    <col min="15385" max="15616" width="9.109375" style="164"/>
    <col min="15617" max="15617" width="5.6640625" style="164" customWidth="1"/>
    <col min="15618" max="15618" width="10.44140625" style="164" customWidth="1"/>
    <col min="15619" max="15619" width="50.33203125" style="164" customWidth="1"/>
    <col min="15620" max="15620" width="8.88671875" style="164" customWidth="1"/>
    <col min="15621" max="15621" width="7.6640625" style="164" customWidth="1"/>
    <col min="15622" max="15622" width="13.88671875" style="164" customWidth="1"/>
    <col min="15623" max="15623" width="21.33203125" style="164" customWidth="1"/>
    <col min="15624" max="15625" width="60.88671875" style="164" bestFit="1" customWidth="1"/>
    <col min="15626" max="15626" width="11.109375" style="164" bestFit="1" customWidth="1"/>
    <col min="15627" max="15628" width="11.109375" style="164" customWidth="1"/>
    <col min="15629" max="15640" width="4" style="164" bestFit="1" customWidth="1"/>
    <col min="15641" max="15872" width="9.109375" style="164"/>
    <col min="15873" max="15873" width="5.6640625" style="164" customWidth="1"/>
    <col min="15874" max="15874" width="10.44140625" style="164" customWidth="1"/>
    <col min="15875" max="15875" width="50.33203125" style="164" customWidth="1"/>
    <col min="15876" max="15876" width="8.88671875" style="164" customWidth="1"/>
    <col min="15877" max="15877" width="7.6640625" style="164" customWidth="1"/>
    <col min="15878" max="15878" width="13.88671875" style="164" customWidth="1"/>
    <col min="15879" max="15879" width="21.33203125" style="164" customWidth="1"/>
    <col min="15880" max="15881" width="60.88671875" style="164" bestFit="1" customWidth="1"/>
    <col min="15882" max="15882" width="11.109375" style="164" bestFit="1" customWidth="1"/>
    <col min="15883" max="15884" width="11.109375" style="164" customWidth="1"/>
    <col min="15885" max="15896" width="4" style="164" bestFit="1" customWidth="1"/>
    <col min="15897" max="16128" width="9.109375" style="164"/>
    <col min="16129" max="16129" width="5.6640625" style="164" customWidth="1"/>
    <col min="16130" max="16130" width="10.44140625" style="164" customWidth="1"/>
    <col min="16131" max="16131" width="50.33203125" style="164" customWidth="1"/>
    <col min="16132" max="16132" width="8.88671875" style="164" customWidth="1"/>
    <col min="16133" max="16133" width="7.6640625" style="164" customWidth="1"/>
    <col min="16134" max="16134" width="13.88671875" style="164" customWidth="1"/>
    <col min="16135" max="16135" width="21.33203125" style="164" customWidth="1"/>
    <col min="16136" max="16137" width="60.88671875" style="164" bestFit="1" customWidth="1"/>
    <col min="16138" max="16138" width="11.109375" style="164" bestFit="1" customWidth="1"/>
    <col min="16139" max="16140" width="11.109375" style="164" customWidth="1"/>
    <col min="16141" max="16152" width="4" style="164" bestFit="1" customWidth="1"/>
    <col min="16153" max="16384" width="9.109375" style="164"/>
  </cols>
  <sheetData>
    <row r="1" spans="1:24" ht="15.6">
      <c r="A1" s="306" t="s">
        <v>490</v>
      </c>
      <c r="B1" s="306"/>
      <c r="C1" s="306"/>
      <c r="D1" s="306"/>
      <c r="E1" s="306"/>
      <c r="F1" s="306"/>
      <c r="G1" s="306"/>
    </row>
    <row r="2" spans="1:24" ht="14.25" customHeight="1" thickBot="1">
      <c r="A2" s="165"/>
      <c r="B2" s="166"/>
      <c r="C2" s="167"/>
      <c r="D2" s="168"/>
      <c r="E2" s="169"/>
      <c r="F2" s="167"/>
      <c r="G2" s="167"/>
    </row>
    <row r="3" spans="1:24" ht="13.8" thickTop="1">
      <c r="A3" s="307" t="s">
        <v>74</v>
      </c>
      <c r="B3" s="308"/>
      <c r="C3" s="170" t="str">
        <f>CONCATENATE(nazevstavby)</f>
        <v/>
      </c>
      <c r="D3" s="309" t="str">
        <f>Zařazení</f>
        <v>Rozpočet</v>
      </c>
      <c r="E3" s="310"/>
      <c r="F3" s="110" t="str">
        <f>soustava</f>
        <v>01, vlastní cenová soustava</v>
      </c>
      <c r="G3" s="171"/>
      <c r="H3" s="311" t="s">
        <v>89</v>
      </c>
      <c r="I3" s="300"/>
    </row>
    <row r="4" spans="1:24" ht="13.8" thickBot="1">
      <c r="A4" s="301" t="s">
        <v>75</v>
      </c>
      <c r="B4" s="302"/>
      <c r="C4" s="172" t="str">
        <f>CONCATENATE(nazevobjektu)</f>
        <v>Oprava objektu Nádražní 4</v>
      </c>
      <c r="D4" s="303" t="str">
        <f>Profese</f>
        <v>Vytápění</v>
      </c>
      <c r="E4" s="304"/>
      <c r="F4" s="304"/>
      <c r="G4" s="304"/>
      <c r="H4" s="312"/>
      <c r="I4" s="300"/>
    </row>
    <row r="5" spans="1:24" ht="13.8" thickTop="1">
      <c r="A5" s="173"/>
      <c r="B5" s="165"/>
      <c r="C5" s="165"/>
      <c r="D5" s="174"/>
      <c r="E5" s="175"/>
      <c r="F5" s="165"/>
      <c r="G5" s="165"/>
      <c r="H5" s="176"/>
      <c r="I5" s="177"/>
    </row>
    <row r="6" spans="1:24" s="187" customFormat="1">
      <c r="A6" s="272" t="s">
        <v>12</v>
      </c>
      <c r="B6" s="273" t="s">
        <v>90</v>
      </c>
      <c r="C6" s="273" t="s">
        <v>13</v>
      </c>
      <c r="D6" s="273" t="s">
        <v>14</v>
      </c>
      <c r="E6" s="274" t="s">
        <v>15</v>
      </c>
      <c r="F6" s="273" t="s">
        <v>16</v>
      </c>
      <c r="G6" s="275" t="s">
        <v>91</v>
      </c>
      <c r="H6" s="276" t="s">
        <v>92</v>
      </c>
      <c r="I6" s="277"/>
      <c r="J6" s="161"/>
      <c r="K6" s="161"/>
      <c r="L6" s="161"/>
      <c r="M6" s="185"/>
      <c r="N6" s="185"/>
      <c r="O6" s="185"/>
      <c r="P6" s="185"/>
      <c r="Q6" s="185"/>
      <c r="R6" s="185"/>
      <c r="S6" s="185"/>
      <c r="T6" s="185"/>
      <c r="U6" s="185"/>
      <c r="V6" s="185"/>
      <c r="W6" s="185"/>
      <c r="X6" s="186"/>
    </row>
    <row r="7" spans="1:24" s="187" customFormat="1">
      <c r="A7" s="178" t="s">
        <v>20</v>
      </c>
      <c r="B7" s="179" t="s">
        <v>93</v>
      </c>
      <c r="C7" s="180" t="s">
        <v>94</v>
      </c>
      <c r="D7" s="181"/>
      <c r="E7" s="182"/>
      <c r="F7" s="182"/>
      <c r="G7" s="183"/>
      <c r="H7" s="184"/>
      <c r="I7" s="177"/>
      <c r="J7" s="161"/>
      <c r="K7" s="161"/>
      <c r="L7" s="161"/>
      <c r="M7" s="185"/>
      <c r="N7" s="185"/>
      <c r="O7" s="185"/>
      <c r="P7" s="185"/>
      <c r="Q7" s="185"/>
      <c r="R7" s="185"/>
      <c r="S7" s="185"/>
      <c r="T7" s="185"/>
      <c r="U7" s="185"/>
      <c r="V7" s="185"/>
      <c r="W7" s="185"/>
      <c r="X7" s="186"/>
    </row>
    <row r="8" spans="1:24" s="187" customFormat="1">
      <c r="A8" s="188"/>
      <c r="B8" s="189"/>
      <c r="C8" s="190" t="s">
        <v>95</v>
      </c>
      <c r="D8" s="191"/>
      <c r="E8" s="192"/>
      <c r="F8" s="193"/>
      <c r="G8" s="194"/>
      <c r="H8" s="184"/>
      <c r="I8" s="177"/>
      <c r="J8" s="161"/>
      <c r="K8" s="161"/>
      <c r="L8" s="161"/>
      <c r="M8" s="185"/>
      <c r="N8" s="185"/>
      <c r="O8" s="185"/>
      <c r="P8" s="185"/>
      <c r="Q8" s="185"/>
      <c r="R8" s="185"/>
      <c r="S8" s="185"/>
      <c r="T8" s="185"/>
      <c r="U8" s="185"/>
      <c r="V8" s="185"/>
      <c r="W8" s="185"/>
      <c r="X8" s="186"/>
    </row>
    <row r="9" spans="1:24" s="187" customFormat="1" ht="30.6">
      <c r="A9" s="188">
        <v>1</v>
      </c>
      <c r="B9" s="189" t="s">
        <v>96</v>
      </c>
      <c r="C9" s="195" t="s">
        <v>97</v>
      </c>
      <c r="D9" s="191" t="s">
        <v>98</v>
      </c>
      <c r="E9" s="192">
        <f>E42</f>
        <v>227</v>
      </c>
      <c r="F9" s="269"/>
      <c r="G9" s="194">
        <f t="shared" ref="G9:G30" si="0">E9*F9</f>
        <v>0</v>
      </c>
      <c r="H9" s="196" t="s">
        <v>99</v>
      </c>
      <c r="I9" s="197"/>
      <c r="J9" s="161"/>
      <c r="K9" s="161"/>
      <c r="L9" s="161"/>
      <c r="M9" s="185"/>
      <c r="N9" s="185"/>
      <c r="O9" s="185"/>
      <c r="P9" s="185"/>
      <c r="Q9" s="185"/>
      <c r="R9" s="185"/>
      <c r="S9" s="185"/>
      <c r="T9" s="185"/>
      <c r="U9" s="185"/>
      <c r="V9" s="185"/>
      <c r="W9" s="185"/>
      <c r="X9" s="186"/>
    </row>
    <row r="10" spans="1:24" s="187" customFormat="1" ht="30.6">
      <c r="A10" s="188">
        <f>A9+1</f>
        <v>2</v>
      </c>
      <c r="B10" s="189" t="s">
        <v>100</v>
      </c>
      <c r="C10" s="195" t="s">
        <v>101</v>
      </c>
      <c r="D10" s="191" t="s">
        <v>98</v>
      </c>
      <c r="E10" s="192">
        <f>E43</f>
        <v>74</v>
      </c>
      <c r="F10" s="269">
        <v>0</v>
      </c>
      <c r="G10" s="194">
        <f t="shared" si="0"/>
        <v>0</v>
      </c>
      <c r="H10" s="196" t="s">
        <v>99</v>
      </c>
      <c r="I10" s="197"/>
      <c r="J10" s="161"/>
      <c r="K10" s="161"/>
      <c r="L10" s="161"/>
      <c r="M10" s="185"/>
      <c r="N10" s="185"/>
      <c r="O10" s="185"/>
      <c r="P10" s="185"/>
      <c r="Q10" s="185"/>
      <c r="R10" s="185"/>
      <c r="S10" s="185"/>
      <c r="T10" s="185"/>
      <c r="U10" s="185"/>
      <c r="V10" s="185"/>
      <c r="W10" s="185"/>
      <c r="X10" s="186"/>
    </row>
    <row r="11" spans="1:24" s="187" customFormat="1" ht="30.6">
      <c r="A11" s="188">
        <f>A10+1</f>
        <v>3</v>
      </c>
      <c r="B11" s="189" t="s">
        <v>102</v>
      </c>
      <c r="C11" s="195" t="s">
        <v>103</v>
      </c>
      <c r="D11" s="191" t="s">
        <v>98</v>
      </c>
      <c r="E11" s="192">
        <f>E44</f>
        <v>101</v>
      </c>
      <c r="F11" s="269">
        <v>0</v>
      </c>
      <c r="G11" s="194">
        <f t="shared" si="0"/>
        <v>0</v>
      </c>
      <c r="H11" s="196" t="s">
        <v>99</v>
      </c>
      <c r="I11" s="197"/>
      <c r="J11" s="161"/>
      <c r="K11" s="161"/>
      <c r="L11" s="161"/>
      <c r="M11" s="185"/>
      <c r="N11" s="185"/>
      <c r="O11" s="185"/>
      <c r="P11" s="185"/>
      <c r="Q11" s="185"/>
      <c r="R11" s="185"/>
      <c r="S11" s="185"/>
      <c r="T11" s="185"/>
      <c r="U11" s="185"/>
      <c r="V11" s="185"/>
      <c r="W11" s="185"/>
      <c r="X11" s="186"/>
    </row>
    <row r="12" spans="1:24" s="187" customFormat="1" ht="30.6">
      <c r="A12" s="188">
        <f>A11+1</f>
        <v>4</v>
      </c>
      <c r="B12" s="189" t="s">
        <v>104</v>
      </c>
      <c r="C12" s="195" t="s">
        <v>105</v>
      </c>
      <c r="D12" s="191" t="s">
        <v>98</v>
      </c>
      <c r="E12" s="192">
        <f>E45</f>
        <v>112</v>
      </c>
      <c r="F12" s="269">
        <v>0</v>
      </c>
      <c r="G12" s="194">
        <f t="shared" si="0"/>
        <v>0</v>
      </c>
      <c r="H12" s="196" t="s">
        <v>99</v>
      </c>
      <c r="I12" s="197"/>
      <c r="J12" s="161"/>
      <c r="K12" s="161"/>
      <c r="L12" s="161"/>
      <c r="M12" s="185"/>
      <c r="N12" s="185"/>
      <c r="O12" s="185"/>
      <c r="P12" s="185"/>
      <c r="Q12" s="185"/>
      <c r="R12" s="185"/>
      <c r="S12" s="185"/>
      <c r="T12" s="185"/>
      <c r="U12" s="185"/>
      <c r="V12" s="185"/>
      <c r="W12" s="185"/>
      <c r="X12" s="186"/>
    </row>
    <row r="13" spans="1:24" s="187" customFormat="1">
      <c r="A13" s="188"/>
      <c r="B13" s="189"/>
      <c r="C13" s="190" t="s">
        <v>106</v>
      </c>
      <c r="D13" s="191"/>
      <c r="E13" s="192"/>
      <c r="F13" s="193"/>
      <c r="G13" s="194"/>
      <c r="H13" s="184"/>
      <c r="I13" s="177"/>
      <c r="J13" s="161"/>
      <c r="K13" s="161"/>
      <c r="L13" s="161"/>
      <c r="M13" s="185"/>
      <c r="N13" s="185"/>
      <c r="O13" s="185"/>
      <c r="P13" s="185"/>
      <c r="Q13" s="185"/>
      <c r="R13" s="185"/>
      <c r="S13" s="185"/>
      <c r="T13" s="185"/>
      <c r="U13" s="185"/>
      <c r="V13" s="185"/>
      <c r="W13" s="185"/>
      <c r="X13" s="186"/>
    </row>
    <row r="14" spans="1:24" s="187" customFormat="1" ht="38.25" customHeight="1">
      <c r="A14" s="188">
        <f>A12+1</f>
        <v>5</v>
      </c>
      <c r="B14" s="189" t="s">
        <v>107</v>
      </c>
      <c r="C14" s="195" t="s">
        <v>108</v>
      </c>
      <c r="D14" s="191" t="s">
        <v>98</v>
      </c>
      <c r="E14" s="192">
        <f t="shared" ref="E14:E21" si="1">E47</f>
        <v>18</v>
      </c>
      <c r="F14" s="270">
        <v>0</v>
      </c>
      <c r="G14" s="194">
        <f t="shared" si="0"/>
        <v>0</v>
      </c>
      <c r="H14" s="196" t="s">
        <v>109</v>
      </c>
      <c r="I14" s="197"/>
      <c r="J14" s="161"/>
      <c r="K14" s="161"/>
      <c r="L14" s="161"/>
      <c r="M14" s="185"/>
      <c r="N14" s="185"/>
      <c r="O14" s="185"/>
      <c r="P14" s="185"/>
      <c r="Q14" s="185"/>
      <c r="R14" s="185"/>
      <c r="S14" s="185"/>
      <c r="T14" s="185"/>
      <c r="U14" s="185"/>
      <c r="V14" s="185"/>
      <c r="W14" s="185"/>
      <c r="X14" s="186"/>
    </row>
    <row r="15" spans="1:24" s="187" customFormat="1" ht="38.25" customHeight="1">
      <c r="A15" s="188">
        <f>A14+1</f>
        <v>6</v>
      </c>
      <c r="B15" s="189" t="s">
        <v>110</v>
      </c>
      <c r="C15" s="195" t="s">
        <v>111</v>
      </c>
      <c r="D15" s="191" t="s">
        <v>98</v>
      </c>
      <c r="E15" s="192">
        <f t="shared" si="1"/>
        <v>224</v>
      </c>
      <c r="F15" s="270">
        <v>0</v>
      </c>
      <c r="G15" s="194">
        <f t="shared" si="0"/>
        <v>0</v>
      </c>
      <c r="H15" s="196" t="s">
        <v>109</v>
      </c>
      <c r="I15" s="197"/>
      <c r="J15" s="161"/>
      <c r="K15" s="161"/>
      <c r="L15" s="161"/>
      <c r="M15" s="185"/>
      <c r="N15" s="185"/>
      <c r="O15" s="185"/>
      <c r="P15" s="185"/>
      <c r="Q15" s="185"/>
      <c r="R15" s="185"/>
      <c r="S15" s="185"/>
      <c r="T15" s="185"/>
      <c r="U15" s="185"/>
      <c r="V15" s="185"/>
      <c r="W15" s="185"/>
      <c r="X15" s="186"/>
    </row>
    <row r="16" spans="1:24" s="187" customFormat="1" ht="38.25" customHeight="1">
      <c r="A16" s="188">
        <f t="shared" ref="A16:A30" si="2">A15+1</f>
        <v>7</v>
      </c>
      <c r="B16" s="189" t="s">
        <v>112</v>
      </c>
      <c r="C16" s="195" t="s">
        <v>113</v>
      </c>
      <c r="D16" s="191" t="s">
        <v>98</v>
      </c>
      <c r="E16" s="192">
        <f t="shared" si="1"/>
        <v>170</v>
      </c>
      <c r="F16" s="270">
        <v>0</v>
      </c>
      <c r="G16" s="194">
        <f t="shared" si="0"/>
        <v>0</v>
      </c>
      <c r="H16" s="196" t="s">
        <v>109</v>
      </c>
      <c r="I16" s="197"/>
      <c r="J16" s="161"/>
      <c r="K16" s="161"/>
      <c r="L16" s="161"/>
      <c r="M16" s="185"/>
      <c r="N16" s="185"/>
      <c r="O16" s="185"/>
      <c r="P16" s="185"/>
      <c r="Q16" s="185"/>
      <c r="R16" s="185"/>
      <c r="S16" s="185"/>
      <c r="T16" s="185"/>
      <c r="U16" s="185"/>
      <c r="V16" s="185"/>
      <c r="W16" s="185"/>
      <c r="X16" s="186"/>
    </row>
    <row r="17" spans="1:24" s="187" customFormat="1" ht="38.25" customHeight="1">
      <c r="A17" s="188">
        <f t="shared" si="2"/>
        <v>8</v>
      </c>
      <c r="B17" s="189" t="s">
        <v>114</v>
      </c>
      <c r="C17" s="195" t="s">
        <v>115</v>
      </c>
      <c r="D17" s="191" t="s">
        <v>98</v>
      </c>
      <c r="E17" s="192">
        <f t="shared" si="1"/>
        <v>181</v>
      </c>
      <c r="F17" s="270">
        <v>0</v>
      </c>
      <c r="G17" s="194">
        <f t="shared" si="0"/>
        <v>0</v>
      </c>
      <c r="H17" s="196" t="s">
        <v>109</v>
      </c>
      <c r="I17" s="197"/>
      <c r="J17" s="161"/>
      <c r="K17" s="161"/>
      <c r="L17" s="161"/>
      <c r="M17" s="185"/>
      <c r="N17" s="185"/>
      <c r="O17" s="185"/>
      <c r="P17" s="185"/>
      <c r="Q17" s="185"/>
      <c r="R17" s="185"/>
      <c r="S17" s="185"/>
      <c r="T17" s="185"/>
      <c r="U17" s="185"/>
      <c r="V17" s="185"/>
      <c r="W17" s="185"/>
      <c r="X17" s="186"/>
    </row>
    <row r="18" spans="1:24" s="187" customFormat="1" ht="38.25" customHeight="1">
      <c r="A18" s="188">
        <f t="shared" si="2"/>
        <v>9</v>
      </c>
      <c r="B18" s="189" t="s">
        <v>116</v>
      </c>
      <c r="C18" s="195" t="s">
        <v>117</v>
      </c>
      <c r="D18" s="191" t="s">
        <v>98</v>
      </c>
      <c r="E18" s="192">
        <f t="shared" si="1"/>
        <v>181</v>
      </c>
      <c r="F18" s="270">
        <v>0</v>
      </c>
      <c r="G18" s="194">
        <f t="shared" si="0"/>
        <v>0</v>
      </c>
      <c r="H18" s="196" t="s">
        <v>109</v>
      </c>
      <c r="I18" s="197"/>
      <c r="J18" s="161"/>
      <c r="K18" s="161"/>
      <c r="L18" s="161"/>
      <c r="M18" s="185"/>
      <c r="N18" s="185"/>
      <c r="O18" s="185"/>
      <c r="P18" s="185"/>
      <c r="Q18" s="185"/>
      <c r="R18" s="185"/>
      <c r="S18" s="185"/>
      <c r="T18" s="185"/>
      <c r="U18" s="185"/>
      <c r="V18" s="185"/>
      <c r="W18" s="185"/>
      <c r="X18" s="186"/>
    </row>
    <row r="19" spans="1:24" s="187" customFormat="1" ht="38.25" customHeight="1">
      <c r="A19" s="188">
        <f t="shared" si="2"/>
        <v>10</v>
      </c>
      <c r="B19" s="189" t="s">
        <v>118</v>
      </c>
      <c r="C19" s="195" t="s">
        <v>119</v>
      </c>
      <c r="D19" s="191" t="s">
        <v>98</v>
      </c>
      <c r="E19" s="192">
        <f t="shared" si="1"/>
        <v>106</v>
      </c>
      <c r="F19" s="270">
        <v>0</v>
      </c>
      <c r="G19" s="194">
        <f t="shared" si="0"/>
        <v>0</v>
      </c>
      <c r="H19" s="196" t="s">
        <v>109</v>
      </c>
      <c r="I19" s="197"/>
      <c r="J19" s="161"/>
      <c r="K19" s="161"/>
      <c r="L19" s="161"/>
      <c r="M19" s="185"/>
      <c r="N19" s="185"/>
      <c r="O19" s="185"/>
      <c r="P19" s="185"/>
      <c r="Q19" s="185"/>
      <c r="R19" s="185"/>
      <c r="S19" s="185"/>
      <c r="T19" s="185"/>
      <c r="U19" s="185"/>
      <c r="V19" s="185"/>
      <c r="W19" s="185"/>
      <c r="X19" s="186"/>
    </row>
    <row r="20" spans="1:24" s="187" customFormat="1" ht="38.25" customHeight="1">
      <c r="A20" s="188">
        <f t="shared" si="2"/>
        <v>11</v>
      </c>
      <c r="B20" s="189" t="s">
        <v>120</v>
      </c>
      <c r="C20" s="195" t="s">
        <v>121</v>
      </c>
      <c r="D20" s="191" t="s">
        <v>98</v>
      </c>
      <c r="E20" s="192">
        <f t="shared" si="1"/>
        <v>99</v>
      </c>
      <c r="F20" s="270">
        <v>0</v>
      </c>
      <c r="G20" s="194">
        <f t="shared" si="0"/>
        <v>0</v>
      </c>
      <c r="H20" s="196" t="s">
        <v>109</v>
      </c>
      <c r="I20" s="197"/>
      <c r="J20" s="161"/>
      <c r="K20" s="161"/>
      <c r="L20" s="161"/>
      <c r="M20" s="185"/>
      <c r="N20" s="185"/>
      <c r="O20" s="185"/>
      <c r="P20" s="185"/>
      <c r="Q20" s="185"/>
      <c r="R20" s="185"/>
      <c r="S20" s="185"/>
      <c r="T20" s="185"/>
      <c r="U20" s="185"/>
      <c r="V20" s="185"/>
      <c r="W20" s="185"/>
      <c r="X20" s="186"/>
    </row>
    <row r="21" spans="1:24" s="187" customFormat="1" ht="38.25" customHeight="1">
      <c r="A21" s="188">
        <f t="shared" si="2"/>
        <v>12</v>
      </c>
      <c r="B21" s="189" t="s">
        <v>122</v>
      </c>
      <c r="C21" s="195" t="s">
        <v>123</v>
      </c>
      <c r="D21" s="191" t="s">
        <v>98</v>
      </c>
      <c r="E21" s="192">
        <f t="shared" si="1"/>
        <v>97</v>
      </c>
      <c r="F21" s="270">
        <v>0</v>
      </c>
      <c r="G21" s="194">
        <f t="shared" si="0"/>
        <v>0</v>
      </c>
      <c r="H21" s="196" t="s">
        <v>109</v>
      </c>
      <c r="I21" s="197"/>
      <c r="J21" s="161"/>
      <c r="K21" s="161"/>
      <c r="L21" s="161"/>
      <c r="M21" s="185"/>
      <c r="N21" s="185"/>
      <c r="O21" s="185"/>
      <c r="P21" s="185"/>
      <c r="Q21" s="185"/>
      <c r="R21" s="185"/>
      <c r="S21" s="185"/>
      <c r="T21" s="185"/>
      <c r="U21" s="185"/>
      <c r="V21" s="185"/>
      <c r="W21" s="185"/>
      <c r="X21" s="186"/>
    </row>
    <row r="22" spans="1:24" s="187" customFormat="1" ht="38.25" customHeight="1">
      <c r="A22" s="188">
        <f t="shared" si="2"/>
        <v>13</v>
      </c>
      <c r="B22" s="189" t="s">
        <v>124</v>
      </c>
      <c r="C22" s="195" t="s">
        <v>125</v>
      </c>
      <c r="D22" s="191" t="s">
        <v>98</v>
      </c>
      <c r="E22" s="192">
        <f>E55</f>
        <v>20</v>
      </c>
      <c r="F22" s="270">
        <v>0</v>
      </c>
      <c r="G22" s="194">
        <f t="shared" si="0"/>
        <v>0</v>
      </c>
      <c r="H22" s="196" t="s">
        <v>109</v>
      </c>
      <c r="I22" s="197"/>
      <c r="J22" s="161"/>
      <c r="K22" s="161"/>
      <c r="L22" s="161"/>
      <c r="M22" s="185"/>
      <c r="N22" s="185"/>
      <c r="O22" s="185"/>
      <c r="P22" s="185"/>
      <c r="Q22" s="185"/>
      <c r="R22" s="185"/>
      <c r="S22" s="185"/>
      <c r="T22" s="185"/>
      <c r="U22" s="185"/>
      <c r="V22" s="185"/>
      <c r="W22" s="185"/>
      <c r="X22" s="186"/>
    </row>
    <row r="23" spans="1:24" s="187" customFormat="1" ht="38.25" customHeight="1">
      <c r="A23" s="188">
        <f t="shared" si="2"/>
        <v>14</v>
      </c>
      <c r="B23" s="189" t="s">
        <v>126</v>
      </c>
      <c r="C23" s="195" t="s">
        <v>127</v>
      </c>
      <c r="D23" s="191" t="s">
        <v>98</v>
      </c>
      <c r="E23" s="192">
        <f>E56</f>
        <v>56</v>
      </c>
      <c r="F23" s="270">
        <v>0</v>
      </c>
      <c r="G23" s="194">
        <f t="shared" si="0"/>
        <v>0</v>
      </c>
      <c r="H23" s="196" t="s">
        <v>109</v>
      </c>
      <c r="I23" s="197"/>
      <c r="J23" s="161"/>
      <c r="K23" s="161"/>
      <c r="L23" s="161"/>
      <c r="M23" s="185"/>
      <c r="N23" s="185"/>
      <c r="O23" s="185"/>
      <c r="P23" s="185"/>
      <c r="Q23" s="185"/>
      <c r="R23" s="185"/>
      <c r="S23" s="185"/>
      <c r="T23" s="185"/>
      <c r="U23" s="185"/>
      <c r="V23" s="185"/>
      <c r="W23" s="185"/>
      <c r="X23" s="186"/>
    </row>
    <row r="24" spans="1:24" s="187" customFormat="1" ht="30.6">
      <c r="A24" s="188">
        <f t="shared" si="2"/>
        <v>15</v>
      </c>
      <c r="B24" s="189" t="s">
        <v>128</v>
      </c>
      <c r="C24" s="195" t="s">
        <v>129</v>
      </c>
      <c r="D24" s="191" t="s">
        <v>98</v>
      </c>
      <c r="E24" s="192">
        <v>20</v>
      </c>
      <c r="F24" s="270">
        <v>0</v>
      </c>
      <c r="G24" s="194">
        <f t="shared" si="0"/>
        <v>0</v>
      </c>
      <c r="H24" s="196" t="s">
        <v>109</v>
      </c>
      <c r="I24" s="197"/>
      <c r="J24" s="161"/>
      <c r="K24" s="161"/>
      <c r="L24" s="161"/>
      <c r="M24" s="185"/>
      <c r="N24" s="185"/>
      <c r="O24" s="185"/>
      <c r="P24" s="185"/>
      <c r="Q24" s="185"/>
      <c r="R24" s="185"/>
      <c r="S24" s="185"/>
      <c r="T24" s="185"/>
      <c r="U24" s="185"/>
      <c r="V24" s="185"/>
      <c r="W24" s="185"/>
      <c r="X24" s="186"/>
    </row>
    <row r="25" spans="1:24" s="187" customFormat="1" ht="20.399999999999999">
      <c r="A25" s="188">
        <f t="shared" si="2"/>
        <v>16</v>
      </c>
      <c r="B25" s="189" t="s">
        <v>130</v>
      </c>
      <c r="C25" s="195" t="s">
        <v>131</v>
      </c>
      <c r="D25" s="191" t="s">
        <v>98</v>
      </c>
      <c r="E25" s="192">
        <v>30</v>
      </c>
      <c r="F25" s="270">
        <v>0</v>
      </c>
      <c r="G25" s="194">
        <f t="shared" si="0"/>
        <v>0</v>
      </c>
      <c r="H25" s="184"/>
      <c r="I25" s="177"/>
      <c r="J25" s="161"/>
      <c r="K25" s="161"/>
      <c r="L25" s="161"/>
      <c r="M25" s="185"/>
      <c r="N25" s="185"/>
      <c r="O25" s="185"/>
      <c r="P25" s="185"/>
      <c r="Q25" s="185"/>
      <c r="R25" s="185"/>
      <c r="S25" s="185"/>
      <c r="T25" s="185"/>
      <c r="U25" s="185"/>
      <c r="V25" s="185"/>
      <c r="W25" s="185"/>
      <c r="X25" s="186"/>
    </row>
    <row r="26" spans="1:24" s="187" customFormat="1">
      <c r="A26" s="188">
        <f t="shared" si="2"/>
        <v>17</v>
      </c>
      <c r="B26" s="189" t="s">
        <v>132</v>
      </c>
      <c r="C26" s="198" t="s">
        <v>133</v>
      </c>
      <c r="D26" s="191" t="s">
        <v>134</v>
      </c>
      <c r="E26" s="192">
        <v>5</v>
      </c>
      <c r="F26" s="269">
        <v>0</v>
      </c>
      <c r="G26" s="194">
        <f t="shared" si="0"/>
        <v>0</v>
      </c>
      <c r="H26" s="184"/>
      <c r="I26" s="177"/>
      <c r="J26" s="161"/>
      <c r="K26" s="161"/>
      <c r="L26" s="161"/>
      <c r="M26" s="185"/>
      <c r="N26" s="185"/>
      <c r="O26" s="185"/>
      <c r="P26" s="185"/>
      <c r="Q26" s="185"/>
      <c r="R26" s="185"/>
      <c r="S26" s="185"/>
      <c r="T26" s="185"/>
      <c r="U26" s="185"/>
      <c r="V26" s="185"/>
      <c r="W26" s="185"/>
      <c r="X26" s="186"/>
    </row>
    <row r="27" spans="1:24" s="187" customFormat="1">
      <c r="A27" s="188">
        <f t="shared" si="2"/>
        <v>18</v>
      </c>
      <c r="B27" s="189" t="s">
        <v>135</v>
      </c>
      <c r="C27" s="198" t="s">
        <v>136</v>
      </c>
      <c r="D27" s="191" t="s">
        <v>21</v>
      </c>
      <c r="E27" s="192">
        <v>2</v>
      </c>
      <c r="F27" s="269">
        <v>0</v>
      </c>
      <c r="G27" s="194">
        <f t="shared" si="0"/>
        <v>0</v>
      </c>
      <c r="H27" s="184"/>
      <c r="I27" s="177"/>
      <c r="J27" s="161"/>
      <c r="K27" s="161"/>
      <c r="L27" s="161"/>
      <c r="M27" s="185"/>
      <c r="N27" s="185"/>
      <c r="O27" s="185"/>
      <c r="P27" s="185"/>
      <c r="Q27" s="185"/>
      <c r="R27" s="185"/>
      <c r="S27" s="185"/>
      <c r="T27" s="185"/>
      <c r="U27" s="185"/>
      <c r="V27" s="185"/>
      <c r="W27" s="185"/>
      <c r="X27" s="186"/>
    </row>
    <row r="28" spans="1:24" s="187" customFormat="1">
      <c r="A28" s="188">
        <f t="shared" si="2"/>
        <v>19</v>
      </c>
      <c r="B28" s="189" t="s">
        <v>137</v>
      </c>
      <c r="C28" s="198" t="s">
        <v>138</v>
      </c>
      <c r="D28" s="191" t="s">
        <v>27</v>
      </c>
      <c r="E28" s="192">
        <v>1</v>
      </c>
      <c r="F28" s="269">
        <v>0</v>
      </c>
      <c r="G28" s="194">
        <f t="shared" si="0"/>
        <v>0</v>
      </c>
      <c r="H28" s="184"/>
      <c r="I28" s="177"/>
      <c r="J28" s="161"/>
      <c r="K28" s="161"/>
      <c r="L28" s="161"/>
      <c r="M28" s="185"/>
      <c r="N28" s="185"/>
      <c r="O28" s="185"/>
      <c r="P28" s="185"/>
      <c r="Q28" s="185"/>
      <c r="R28" s="185"/>
      <c r="S28" s="185"/>
      <c r="T28" s="185"/>
      <c r="U28" s="185"/>
      <c r="V28" s="185"/>
      <c r="W28" s="185"/>
      <c r="X28" s="186"/>
    </row>
    <row r="29" spans="1:24" s="187" customFormat="1">
      <c r="A29" s="188">
        <f t="shared" si="2"/>
        <v>20</v>
      </c>
      <c r="B29" s="189" t="s">
        <v>139</v>
      </c>
      <c r="C29" s="198" t="s">
        <v>140</v>
      </c>
      <c r="D29" s="191" t="s">
        <v>141</v>
      </c>
      <c r="E29" s="192">
        <v>1</v>
      </c>
      <c r="F29" s="269">
        <v>0</v>
      </c>
      <c r="G29" s="194">
        <f t="shared" si="0"/>
        <v>0</v>
      </c>
      <c r="H29" s="184"/>
      <c r="I29" s="177"/>
      <c r="J29" s="161"/>
      <c r="K29" s="161"/>
      <c r="L29" s="161"/>
      <c r="M29" s="185"/>
      <c r="N29" s="185"/>
      <c r="O29" s="185"/>
      <c r="P29" s="185"/>
      <c r="Q29" s="185"/>
      <c r="R29" s="185"/>
      <c r="S29" s="185"/>
      <c r="T29" s="185"/>
      <c r="U29" s="185"/>
      <c r="V29" s="185"/>
      <c r="W29" s="185"/>
      <c r="X29" s="186"/>
    </row>
    <row r="30" spans="1:24" s="187" customFormat="1">
      <c r="A30" s="188">
        <f t="shared" si="2"/>
        <v>21</v>
      </c>
      <c r="B30" s="189" t="s">
        <v>142</v>
      </c>
      <c r="C30" s="198" t="s">
        <v>143</v>
      </c>
      <c r="D30" s="191" t="s">
        <v>4</v>
      </c>
      <c r="E30" s="192">
        <f>SUM(E8:E23)/4</f>
        <v>416.5</v>
      </c>
      <c r="F30" s="269">
        <v>0</v>
      </c>
      <c r="G30" s="194">
        <f t="shared" si="0"/>
        <v>0</v>
      </c>
      <c r="H30" s="184"/>
      <c r="I30" s="177"/>
      <c r="J30" s="161"/>
      <c r="K30" s="161"/>
      <c r="L30" s="161"/>
      <c r="M30" s="185"/>
      <c r="N30" s="185"/>
      <c r="O30" s="185"/>
      <c r="P30" s="185"/>
      <c r="Q30" s="185"/>
      <c r="R30" s="185"/>
      <c r="S30" s="185"/>
      <c r="T30" s="185"/>
      <c r="U30" s="185"/>
      <c r="V30" s="185"/>
      <c r="W30" s="185"/>
      <c r="X30" s="186"/>
    </row>
    <row r="31" spans="1:24" s="187" customFormat="1">
      <c r="A31" s="181"/>
      <c r="B31" s="199" t="s">
        <v>144</v>
      </c>
      <c r="C31" s="200" t="s">
        <v>145</v>
      </c>
      <c r="D31" s="191"/>
      <c r="E31" s="201"/>
      <c r="F31" s="202">
        <f>SUM(G8:G28)</f>
        <v>0</v>
      </c>
      <c r="G31" s="203">
        <f>SUM(G9:G30)</f>
        <v>0</v>
      </c>
      <c r="H31" s="184"/>
      <c r="I31" s="177"/>
      <c r="J31" s="161"/>
      <c r="K31" s="161"/>
      <c r="L31" s="161"/>
      <c r="M31" s="185"/>
      <c r="N31" s="185"/>
      <c r="O31" s="185"/>
      <c r="P31" s="185"/>
      <c r="Q31" s="185"/>
      <c r="R31" s="185"/>
      <c r="S31" s="185"/>
      <c r="T31" s="185"/>
      <c r="U31" s="185"/>
      <c r="V31" s="185"/>
      <c r="W31" s="185"/>
      <c r="X31" s="186"/>
    </row>
    <row r="32" spans="1:24" s="187" customFormat="1">
      <c r="A32" s="178" t="s">
        <v>20</v>
      </c>
      <c r="B32" s="179" t="s">
        <v>146</v>
      </c>
      <c r="C32" s="180" t="s">
        <v>147</v>
      </c>
      <c r="D32" s="191"/>
      <c r="E32" s="182"/>
      <c r="F32" s="204"/>
      <c r="G32" s="205"/>
      <c r="H32" s="184"/>
      <c r="I32" s="177"/>
      <c r="J32" s="161"/>
      <c r="K32" s="161"/>
      <c r="L32" s="161"/>
      <c r="M32" s="185"/>
      <c r="N32" s="185"/>
      <c r="O32" s="185"/>
      <c r="P32" s="185"/>
      <c r="Q32" s="185"/>
      <c r="R32" s="185"/>
      <c r="S32" s="185"/>
      <c r="T32" s="185"/>
      <c r="U32" s="185"/>
      <c r="V32" s="185"/>
      <c r="W32" s="185"/>
      <c r="X32" s="186"/>
    </row>
    <row r="33" spans="1:24" s="187" customFormat="1">
      <c r="A33" s="188"/>
      <c r="B33" s="189"/>
      <c r="C33" s="206" t="s">
        <v>148</v>
      </c>
      <c r="D33" s="191"/>
      <c r="E33" s="192"/>
      <c r="F33" s="193"/>
      <c r="G33" s="194"/>
      <c r="H33" s="184"/>
      <c r="I33" s="177"/>
      <c r="J33" s="161"/>
      <c r="K33" s="161"/>
      <c r="L33" s="161"/>
      <c r="M33" s="185"/>
      <c r="N33" s="185"/>
      <c r="O33" s="185"/>
      <c r="P33" s="185"/>
      <c r="Q33" s="185"/>
      <c r="R33" s="185"/>
      <c r="S33" s="185"/>
      <c r="T33" s="185"/>
      <c r="U33" s="185"/>
      <c r="V33" s="185"/>
      <c r="W33" s="185"/>
      <c r="X33" s="186"/>
    </row>
    <row r="34" spans="1:24" s="187" customFormat="1">
      <c r="A34" s="178" t="s">
        <v>20</v>
      </c>
      <c r="B34" s="179" t="s">
        <v>149</v>
      </c>
      <c r="C34" s="180" t="s">
        <v>150</v>
      </c>
      <c r="D34" s="191"/>
      <c r="E34" s="182"/>
      <c r="F34" s="204"/>
      <c r="G34" s="205"/>
      <c r="H34" s="184"/>
      <c r="I34" s="177"/>
      <c r="J34" s="161"/>
      <c r="K34" s="161"/>
      <c r="L34" s="161"/>
      <c r="M34" s="185"/>
      <c r="N34" s="185"/>
      <c r="O34" s="185"/>
      <c r="P34" s="185"/>
      <c r="Q34" s="185"/>
      <c r="R34" s="185"/>
      <c r="S34" s="185"/>
      <c r="T34" s="185"/>
      <c r="U34" s="185"/>
      <c r="V34" s="185"/>
      <c r="W34" s="185"/>
      <c r="X34" s="186"/>
    </row>
    <row r="35" spans="1:24" s="187" customFormat="1">
      <c r="A35" s="188">
        <f>A30+1</f>
        <v>22</v>
      </c>
      <c r="B35" s="189" t="s">
        <v>151</v>
      </c>
      <c r="C35" s="198" t="s">
        <v>152</v>
      </c>
      <c r="D35" s="191" t="s">
        <v>21</v>
      </c>
      <c r="E35" s="192">
        <v>1</v>
      </c>
      <c r="F35" s="269">
        <v>0</v>
      </c>
      <c r="G35" s="194">
        <f>E35*F35</f>
        <v>0</v>
      </c>
      <c r="H35" s="184"/>
      <c r="I35" s="177"/>
      <c r="J35" s="161"/>
      <c r="K35" s="161"/>
      <c r="L35" s="161"/>
      <c r="M35" s="185"/>
      <c r="N35" s="185"/>
      <c r="O35" s="185"/>
      <c r="P35" s="185"/>
      <c r="Q35" s="185"/>
      <c r="R35" s="185"/>
      <c r="S35" s="185"/>
      <c r="T35" s="185"/>
      <c r="U35" s="185"/>
      <c r="V35" s="185"/>
      <c r="W35" s="185"/>
      <c r="X35" s="186"/>
    </row>
    <row r="36" spans="1:24" s="187" customFormat="1">
      <c r="A36" s="188">
        <f>A35+1</f>
        <v>23</v>
      </c>
      <c r="B36" s="189" t="s">
        <v>153</v>
      </c>
      <c r="C36" s="198" t="s">
        <v>154</v>
      </c>
      <c r="D36" s="191" t="s">
        <v>21</v>
      </c>
      <c r="E36" s="192">
        <v>1</v>
      </c>
      <c r="F36" s="269">
        <v>0</v>
      </c>
      <c r="G36" s="194">
        <f>E36*F36</f>
        <v>0</v>
      </c>
      <c r="H36" s="184"/>
      <c r="I36" s="177"/>
      <c r="J36" s="161"/>
      <c r="K36" s="161"/>
      <c r="L36" s="161"/>
      <c r="M36" s="185"/>
      <c r="N36" s="185"/>
      <c r="O36" s="185"/>
      <c r="P36" s="185"/>
      <c r="Q36" s="185"/>
      <c r="R36" s="185"/>
      <c r="S36" s="185"/>
      <c r="T36" s="185"/>
      <c r="U36" s="185"/>
      <c r="V36" s="185"/>
      <c r="W36" s="185"/>
      <c r="X36" s="186"/>
    </row>
    <row r="37" spans="1:24" s="187" customFormat="1">
      <c r="A37" s="188">
        <f>A36+1</f>
        <v>24</v>
      </c>
      <c r="B37" s="189" t="s">
        <v>155</v>
      </c>
      <c r="C37" s="198" t="s">
        <v>156</v>
      </c>
      <c r="D37" s="191" t="s">
        <v>141</v>
      </c>
      <c r="E37" s="192">
        <v>1</v>
      </c>
      <c r="F37" s="269">
        <v>0</v>
      </c>
      <c r="G37" s="194">
        <f>E37*F37</f>
        <v>0</v>
      </c>
      <c r="H37" s="184"/>
      <c r="I37" s="177"/>
      <c r="J37" s="161"/>
      <c r="K37" s="161"/>
      <c r="L37" s="161"/>
      <c r="M37" s="185"/>
      <c r="N37" s="185"/>
      <c r="O37" s="185"/>
      <c r="P37" s="185"/>
      <c r="Q37" s="185"/>
      <c r="R37" s="185"/>
      <c r="S37" s="185"/>
      <c r="T37" s="185"/>
      <c r="U37" s="185"/>
      <c r="V37" s="185"/>
      <c r="W37" s="185"/>
      <c r="X37" s="186"/>
    </row>
    <row r="38" spans="1:24" s="187" customFormat="1">
      <c r="A38" s="188">
        <f>A37+1</f>
        <v>25</v>
      </c>
      <c r="B38" s="189" t="s">
        <v>157</v>
      </c>
      <c r="C38" s="198" t="s">
        <v>158</v>
      </c>
      <c r="D38" s="191" t="s">
        <v>4</v>
      </c>
      <c r="E38" s="192">
        <f>SUM(E12:E27)/4</f>
        <v>330.25</v>
      </c>
      <c r="F38" s="269">
        <v>0</v>
      </c>
      <c r="G38" s="194">
        <f>E38*F38</f>
        <v>0</v>
      </c>
      <c r="H38" s="184"/>
      <c r="I38" s="177"/>
      <c r="J38" s="161"/>
      <c r="K38" s="161"/>
      <c r="L38" s="161"/>
      <c r="M38" s="185"/>
      <c r="N38" s="185"/>
      <c r="O38" s="185"/>
      <c r="P38" s="185"/>
      <c r="Q38" s="185"/>
      <c r="R38" s="185"/>
      <c r="S38" s="185"/>
      <c r="T38" s="185"/>
      <c r="U38" s="185"/>
      <c r="V38" s="185"/>
      <c r="W38" s="185"/>
      <c r="X38" s="186"/>
    </row>
    <row r="39" spans="1:24" s="187" customFormat="1">
      <c r="A39" s="181"/>
      <c r="B39" s="199" t="s">
        <v>144</v>
      </c>
      <c r="C39" s="200" t="s">
        <v>159</v>
      </c>
      <c r="D39" s="191"/>
      <c r="E39" s="201"/>
      <c r="F39" s="202">
        <f>SUM(G35:G36)</f>
        <v>0</v>
      </c>
      <c r="G39" s="203">
        <f>SUM(G35:G38)</f>
        <v>0</v>
      </c>
      <c r="H39" s="184"/>
      <c r="I39" s="177"/>
      <c r="J39" s="161"/>
      <c r="K39" s="161"/>
      <c r="L39" s="161"/>
      <c r="M39" s="185"/>
      <c r="N39" s="185"/>
      <c r="O39" s="185"/>
      <c r="P39" s="185"/>
      <c r="Q39" s="185"/>
      <c r="R39" s="185"/>
      <c r="S39" s="185"/>
      <c r="T39" s="185"/>
      <c r="U39" s="185"/>
      <c r="V39" s="185"/>
      <c r="W39" s="185"/>
      <c r="X39" s="186"/>
    </row>
    <row r="40" spans="1:24" s="187" customFormat="1">
      <c r="A40" s="178" t="s">
        <v>20</v>
      </c>
      <c r="B40" s="179" t="s">
        <v>160</v>
      </c>
      <c r="C40" s="180" t="s">
        <v>161</v>
      </c>
      <c r="D40" s="191"/>
      <c r="E40" s="182"/>
      <c r="F40" s="204"/>
      <c r="G40" s="205"/>
      <c r="H40" s="184"/>
      <c r="I40" s="177"/>
      <c r="J40" s="161"/>
      <c r="K40" s="161"/>
      <c r="L40" s="161"/>
      <c r="M40" s="185"/>
      <c r="N40" s="185"/>
      <c r="O40" s="185"/>
      <c r="P40" s="185"/>
      <c r="Q40" s="185"/>
      <c r="R40" s="185"/>
      <c r="S40" s="185"/>
      <c r="T40" s="185"/>
      <c r="U40" s="185"/>
      <c r="V40" s="185"/>
      <c r="W40" s="185"/>
      <c r="X40" s="186"/>
    </row>
    <row r="41" spans="1:24" s="187" customFormat="1">
      <c r="A41" s="178"/>
      <c r="B41" s="179"/>
      <c r="C41" s="207" t="s">
        <v>95</v>
      </c>
      <c r="D41" s="191"/>
      <c r="E41" s="182"/>
      <c r="F41" s="204"/>
      <c r="G41" s="205"/>
      <c r="H41" s="184"/>
      <c r="I41" s="177"/>
      <c r="J41" s="161"/>
      <c r="K41" s="161"/>
      <c r="L41" s="161"/>
      <c r="M41" s="185"/>
      <c r="N41" s="185"/>
      <c r="O41" s="185"/>
      <c r="P41" s="185"/>
      <c r="Q41" s="185"/>
      <c r="R41" s="185"/>
      <c r="S41" s="185"/>
      <c r="T41" s="185"/>
      <c r="U41" s="185"/>
      <c r="V41" s="185"/>
      <c r="W41" s="185"/>
      <c r="X41" s="186"/>
    </row>
    <row r="42" spans="1:24" s="187" customFormat="1" ht="61.2">
      <c r="A42" s="188">
        <f>A38+1</f>
        <v>26</v>
      </c>
      <c r="B42" s="189" t="s">
        <v>162</v>
      </c>
      <c r="C42" s="198" t="s">
        <v>163</v>
      </c>
      <c r="D42" s="191" t="s">
        <v>22</v>
      </c>
      <c r="E42" s="192">
        <v>227</v>
      </c>
      <c r="F42" s="270">
        <v>0</v>
      </c>
      <c r="G42" s="208">
        <f>E42*F42</f>
        <v>0</v>
      </c>
      <c r="H42" s="184"/>
      <c r="I42" s="177"/>
      <c r="J42" s="161"/>
      <c r="K42" s="161"/>
      <c r="L42" s="161"/>
      <c r="M42" s="185"/>
      <c r="N42" s="185"/>
      <c r="O42" s="185"/>
      <c r="P42" s="185"/>
      <c r="Q42" s="185"/>
      <c r="R42" s="185"/>
      <c r="S42" s="185"/>
      <c r="T42" s="185"/>
      <c r="U42" s="185"/>
      <c r="V42" s="185"/>
      <c r="W42" s="185"/>
      <c r="X42" s="186"/>
    </row>
    <row r="43" spans="1:24" s="187" customFormat="1" ht="61.2">
      <c r="A43" s="188">
        <f>A42+1</f>
        <v>27</v>
      </c>
      <c r="B43" s="189" t="s">
        <v>164</v>
      </c>
      <c r="C43" s="198" t="s">
        <v>165</v>
      </c>
      <c r="D43" s="191" t="s">
        <v>22</v>
      </c>
      <c r="E43" s="192">
        <v>74</v>
      </c>
      <c r="F43" s="270">
        <v>0</v>
      </c>
      <c r="G43" s="208">
        <f>E43*F43</f>
        <v>0</v>
      </c>
      <c r="H43" s="184"/>
      <c r="I43" s="177"/>
      <c r="J43" s="161"/>
      <c r="K43" s="161"/>
      <c r="L43" s="161"/>
      <c r="M43" s="185"/>
      <c r="N43" s="185"/>
      <c r="O43" s="185"/>
      <c r="P43" s="185"/>
      <c r="Q43" s="185"/>
      <c r="R43" s="185"/>
      <c r="S43" s="185"/>
      <c r="T43" s="185"/>
      <c r="U43" s="185"/>
      <c r="V43" s="185"/>
      <c r="W43" s="185"/>
      <c r="X43" s="186"/>
    </row>
    <row r="44" spans="1:24" s="187" customFormat="1" ht="61.2">
      <c r="A44" s="188">
        <f>A43+1</f>
        <v>28</v>
      </c>
      <c r="B44" s="189" t="s">
        <v>166</v>
      </c>
      <c r="C44" s="198" t="s">
        <v>167</v>
      </c>
      <c r="D44" s="191" t="s">
        <v>22</v>
      </c>
      <c r="E44" s="192">
        <v>101</v>
      </c>
      <c r="F44" s="270">
        <v>0</v>
      </c>
      <c r="G44" s="208">
        <f>E44*F44</f>
        <v>0</v>
      </c>
      <c r="H44" s="184"/>
      <c r="I44" s="177"/>
      <c r="J44" s="161"/>
      <c r="K44" s="161"/>
      <c r="L44" s="161"/>
      <c r="M44" s="185"/>
      <c r="N44" s="185"/>
      <c r="O44" s="185"/>
      <c r="P44" s="185"/>
      <c r="Q44" s="185"/>
      <c r="R44" s="185"/>
      <c r="S44" s="185"/>
      <c r="T44" s="185"/>
      <c r="U44" s="185"/>
      <c r="V44" s="185"/>
      <c r="W44" s="185"/>
      <c r="X44" s="186"/>
    </row>
    <row r="45" spans="1:24" s="187" customFormat="1" ht="61.2">
      <c r="A45" s="188">
        <f>A44+1</f>
        <v>29</v>
      </c>
      <c r="B45" s="189" t="s">
        <v>168</v>
      </c>
      <c r="C45" s="198" t="s">
        <v>169</v>
      </c>
      <c r="D45" s="191" t="s">
        <v>22</v>
      </c>
      <c r="E45" s="192">
        <v>112</v>
      </c>
      <c r="F45" s="270">
        <v>0</v>
      </c>
      <c r="G45" s="208">
        <f>E45*F45</f>
        <v>0</v>
      </c>
      <c r="H45" s="184"/>
      <c r="I45" s="177"/>
      <c r="J45" s="161"/>
      <c r="K45" s="161"/>
      <c r="L45" s="161"/>
      <c r="M45" s="185"/>
      <c r="N45" s="185"/>
      <c r="O45" s="185"/>
      <c r="P45" s="185"/>
      <c r="Q45" s="185"/>
      <c r="R45" s="185"/>
      <c r="S45" s="185"/>
      <c r="T45" s="185"/>
      <c r="U45" s="185"/>
      <c r="V45" s="185"/>
      <c r="W45" s="185"/>
      <c r="X45" s="186"/>
    </row>
    <row r="46" spans="1:24" s="187" customFormat="1">
      <c r="A46" s="178"/>
      <c r="B46" s="189"/>
      <c r="C46" s="207" t="s">
        <v>170</v>
      </c>
      <c r="D46" s="191"/>
      <c r="E46" s="192"/>
      <c r="F46" s="192"/>
      <c r="G46" s="208"/>
      <c r="H46" s="184"/>
      <c r="I46" s="177"/>
      <c r="J46" s="161"/>
      <c r="K46" s="161"/>
      <c r="L46" s="161"/>
      <c r="M46" s="185"/>
      <c r="N46" s="185"/>
      <c r="O46" s="185"/>
      <c r="P46" s="185"/>
      <c r="Q46" s="185"/>
      <c r="R46" s="185"/>
      <c r="S46" s="185"/>
      <c r="T46" s="185"/>
      <c r="U46" s="185"/>
      <c r="V46" s="185"/>
      <c r="W46" s="185"/>
      <c r="X46" s="186"/>
    </row>
    <row r="47" spans="1:24" s="187" customFormat="1" ht="40.799999999999997">
      <c r="A47" s="188">
        <f>A45+1</f>
        <v>30</v>
      </c>
      <c r="B47" s="189" t="s">
        <v>171</v>
      </c>
      <c r="C47" s="198" t="s">
        <v>172</v>
      </c>
      <c r="D47" s="191" t="s">
        <v>22</v>
      </c>
      <c r="E47" s="192">
        <v>18</v>
      </c>
      <c r="F47" s="270">
        <v>0</v>
      </c>
      <c r="G47" s="208">
        <f t="shared" ref="G47:G52" si="3">E47*F47</f>
        <v>0</v>
      </c>
      <c r="H47" s="184"/>
      <c r="I47" s="177"/>
      <c r="J47" s="161"/>
      <c r="K47" s="161"/>
      <c r="L47" s="161"/>
      <c r="M47" s="185"/>
      <c r="N47" s="185"/>
      <c r="O47" s="185"/>
      <c r="P47" s="185"/>
      <c r="Q47" s="185"/>
      <c r="R47" s="185"/>
      <c r="S47" s="185"/>
      <c r="T47" s="185"/>
      <c r="U47" s="185"/>
      <c r="V47" s="185"/>
      <c r="W47" s="185"/>
      <c r="X47" s="186"/>
    </row>
    <row r="48" spans="1:24" s="187" customFormat="1" ht="40.799999999999997">
      <c r="A48" s="188">
        <f>A47+1</f>
        <v>31</v>
      </c>
      <c r="B48" s="189" t="s">
        <v>173</v>
      </c>
      <c r="C48" s="198" t="s">
        <v>174</v>
      </c>
      <c r="D48" s="191" t="s">
        <v>22</v>
      </c>
      <c r="E48" s="192">
        <v>224</v>
      </c>
      <c r="F48" s="270">
        <v>0</v>
      </c>
      <c r="G48" s="208">
        <f>E48*F48</f>
        <v>0</v>
      </c>
      <c r="H48" s="184"/>
      <c r="I48" s="177"/>
      <c r="J48" s="161"/>
      <c r="K48" s="161"/>
      <c r="L48" s="161"/>
      <c r="M48" s="185"/>
      <c r="N48" s="185"/>
      <c r="O48" s="185"/>
      <c r="P48" s="185"/>
      <c r="Q48" s="185"/>
      <c r="R48" s="185"/>
      <c r="S48" s="185"/>
      <c r="T48" s="185"/>
      <c r="U48" s="185"/>
      <c r="V48" s="185"/>
      <c r="W48" s="185"/>
      <c r="X48" s="186"/>
    </row>
    <row r="49" spans="1:24" s="187" customFormat="1" ht="40.799999999999997">
      <c r="A49" s="188">
        <f t="shared" ref="A49:A71" si="4">A48+1</f>
        <v>32</v>
      </c>
      <c r="B49" s="189" t="s">
        <v>175</v>
      </c>
      <c r="C49" s="198" t="s">
        <v>176</v>
      </c>
      <c r="D49" s="191" t="s">
        <v>22</v>
      </c>
      <c r="E49" s="192">
        <v>170</v>
      </c>
      <c r="F49" s="270">
        <v>0</v>
      </c>
      <c r="G49" s="208">
        <f t="shared" si="3"/>
        <v>0</v>
      </c>
      <c r="H49" s="184"/>
      <c r="I49" s="177"/>
      <c r="J49" s="161"/>
      <c r="K49" s="161"/>
      <c r="L49" s="161"/>
      <c r="M49" s="185"/>
      <c r="N49" s="185"/>
      <c r="O49" s="185"/>
      <c r="P49" s="185"/>
      <c r="Q49" s="185"/>
      <c r="R49" s="185"/>
      <c r="S49" s="185"/>
      <c r="T49" s="185"/>
      <c r="U49" s="185"/>
      <c r="V49" s="185"/>
      <c r="W49" s="185"/>
      <c r="X49" s="186"/>
    </row>
    <row r="50" spans="1:24" s="187" customFormat="1" ht="40.799999999999997">
      <c r="A50" s="188">
        <f t="shared" si="4"/>
        <v>33</v>
      </c>
      <c r="B50" s="189" t="s">
        <v>177</v>
      </c>
      <c r="C50" s="198" t="s">
        <v>178</v>
      </c>
      <c r="D50" s="191" t="s">
        <v>22</v>
      </c>
      <c r="E50" s="192">
        <v>181</v>
      </c>
      <c r="F50" s="270">
        <v>0</v>
      </c>
      <c r="G50" s="208">
        <f>E50*F50</f>
        <v>0</v>
      </c>
      <c r="H50" s="184"/>
      <c r="I50" s="177"/>
      <c r="J50" s="161"/>
      <c r="K50" s="161"/>
      <c r="L50" s="161"/>
      <c r="M50" s="185"/>
      <c r="N50" s="185"/>
      <c r="O50" s="185"/>
      <c r="P50" s="185"/>
      <c r="Q50" s="185"/>
      <c r="R50" s="185"/>
      <c r="S50" s="185"/>
      <c r="T50" s="185"/>
      <c r="U50" s="185"/>
      <c r="V50" s="185"/>
      <c r="W50" s="185"/>
      <c r="X50" s="186"/>
    </row>
    <row r="51" spans="1:24" s="187" customFormat="1" ht="40.799999999999997">
      <c r="A51" s="188">
        <f t="shared" si="4"/>
        <v>34</v>
      </c>
      <c r="B51" s="189" t="s">
        <v>179</v>
      </c>
      <c r="C51" s="198" t="s">
        <v>180</v>
      </c>
      <c r="D51" s="191" t="s">
        <v>22</v>
      </c>
      <c r="E51" s="192">
        <v>181</v>
      </c>
      <c r="F51" s="270">
        <v>0</v>
      </c>
      <c r="G51" s="208">
        <f>E51*F51</f>
        <v>0</v>
      </c>
      <c r="H51" s="184"/>
      <c r="I51" s="177"/>
      <c r="J51" s="161"/>
      <c r="K51" s="161"/>
      <c r="L51" s="161"/>
      <c r="M51" s="185"/>
      <c r="N51" s="185"/>
      <c r="O51" s="185"/>
      <c r="P51" s="185"/>
      <c r="Q51" s="185"/>
      <c r="R51" s="185"/>
      <c r="S51" s="185"/>
      <c r="T51" s="185"/>
      <c r="U51" s="185"/>
      <c r="V51" s="185"/>
      <c r="W51" s="185"/>
      <c r="X51" s="186"/>
    </row>
    <row r="52" spans="1:24" s="187" customFormat="1" ht="20.399999999999999">
      <c r="A52" s="188">
        <f t="shared" si="4"/>
        <v>35</v>
      </c>
      <c r="B52" s="189" t="s">
        <v>181</v>
      </c>
      <c r="C52" s="198" t="s">
        <v>182</v>
      </c>
      <c r="D52" s="191" t="s">
        <v>22</v>
      </c>
      <c r="E52" s="192">
        <v>106</v>
      </c>
      <c r="F52" s="270">
        <v>0</v>
      </c>
      <c r="G52" s="208">
        <f t="shared" si="3"/>
        <v>0</v>
      </c>
      <c r="H52" s="184"/>
      <c r="I52" s="177"/>
      <c r="J52" s="161"/>
      <c r="K52" s="161"/>
      <c r="L52" s="161"/>
      <c r="M52" s="185"/>
      <c r="N52" s="185"/>
      <c r="O52" s="185"/>
      <c r="P52" s="185"/>
      <c r="Q52" s="185"/>
      <c r="R52" s="185"/>
      <c r="S52" s="185"/>
      <c r="T52" s="185"/>
      <c r="U52" s="185"/>
      <c r="V52" s="185"/>
      <c r="W52" s="185"/>
      <c r="X52" s="186"/>
    </row>
    <row r="53" spans="1:24" s="187" customFormat="1">
      <c r="A53" s="188">
        <f t="shared" si="4"/>
        <v>36</v>
      </c>
      <c r="B53" s="189" t="s">
        <v>183</v>
      </c>
      <c r="C53" s="198" t="s">
        <v>184</v>
      </c>
      <c r="D53" s="191" t="s">
        <v>22</v>
      </c>
      <c r="E53" s="192">
        <v>99</v>
      </c>
      <c r="F53" s="270">
        <v>0</v>
      </c>
      <c r="G53" s="208">
        <f>E53*F53</f>
        <v>0</v>
      </c>
      <c r="H53" s="184"/>
      <c r="I53" s="177"/>
      <c r="J53" s="161"/>
      <c r="K53" s="161"/>
      <c r="L53" s="161"/>
      <c r="M53" s="185"/>
      <c r="N53" s="185"/>
      <c r="O53" s="185"/>
      <c r="P53" s="185"/>
      <c r="Q53" s="185"/>
      <c r="R53" s="185"/>
      <c r="S53" s="185"/>
      <c r="T53" s="185"/>
      <c r="U53" s="185"/>
      <c r="V53" s="185"/>
      <c r="W53" s="185"/>
      <c r="X53" s="186"/>
    </row>
    <row r="54" spans="1:24" s="187" customFormat="1">
      <c r="A54" s="188">
        <f t="shared" si="4"/>
        <v>37</v>
      </c>
      <c r="B54" s="189" t="s">
        <v>185</v>
      </c>
      <c r="C54" s="198" t="s">
        <v>186</v>
      </c>
      <c r="D54" s="191" t="s">
        <v>22</v>
      </c>
      <c r="E54" s="192">
        <v>97</v>
      </c>
      <c r="F54" s="270">
        <v>0</v>
      </c>
      <c r="G54" s="208">
        <f>E54*F54</f>
        <v>0</v>
      </c>
      <c r="H54" s="184"/>
      <c r="I54" s="177"/>
      <c r="J54" s="161"/>
      <c r="K54" s="161"/>
      <c r="L54" s="161"/>
      <c r="M54" s="185"/>
      <c r="N54" s="185"/>
      <c r="O54" s="185"/>
      <c r="P54" s="185"/>
      <c r="Q54" s="185"/>
      <c r="R54" s="185"/>
      <c r="S54" s="185"/>
      <c r="T54" s="185"/>
      <c r="U54" s="185"/>
      <c r="V54" s="185"/>
      <c r="W54" s="185"/>
      <c r="X54" s="186"/>
    </row>
    <row r="55" spans="1:24" s="187" customFormat="1">
      <c r="A55" s="188">
        <f t="shared" si="4"/>
        <v>38</v>
      </c>
      <c r="B55" s="189" t="s">
        <v>187</v>
      </c>
      <c r="C55" s="198" t="s">
        <v>188</v>
      </c>
      <c r="D55" s="191" t="s">
        <v>22</v>
      </c>
      <c r="E55" s="192">
        <v>20</v>
      </c>
      <c r="F55" s="270">
        <v>0</v>
      </c>
      <c r="G55" s="208">
        <f>E55*F55</f>
        <v>0</v>
      </c>
      <c r="H55" s="184"/>
      <c r="I55" s="177"/>
      <c r="J55" s="161"/>
      <c r="K55" s="161"/>
      <c r="L55" s="161"/>
      <c r="M55" s="185"/>
      <c r="N55" s="185"/>
      <c r="O55" s="185"/>
      <c r="P55" s="185"/>
      <c r="Q55" s="185"/>
      <c r="R55" s="185"/>
      <c r="S55" s="185"/>
      <c r="T55" s="185"/>
      <c r="U55" s="185"/>
      <c r="V55" s="185"/>
      <c r="W55" s="185"/>
      <c r="X55" s="186"/>
    </row>
    <row r="56" spans="1:24" s="187" customFormat="1" ht="20.399999999999999">
      <c r="A56" s="188">
        <f t="shared" si="4"/>
        <v>39</v>
      </c>
      <c r="B56" s="189" t="s">
        <v>189</v>
      </c>
      <c r="C56" s="198" t="s">
        <v>190</v>
      </c>
      <c r="D56" s="191" t="s">
        <v>22</v>
      </c>
      <c r="E56" s="192">
        <v>56</v>
      </c>
      <c r="F56" s="270">
        <v>0</v>
      </c>
      <c r="G56" s="208">
        <f>E56*F56</f>
        <v>0</v>
      </c>
      <c r="H56" s="184"/>
      <c r="I56" s="177"/>
      <c r="J56" s="161"/>
      <c r="K56" s="161"/>
      <c r="L56" s="161"/>
      <c r="M56" s="185"/>
      <c r="N56" s="185"/>
      <c r="O56" s="185"/>
      <c r="P56" s="185"/>
      <c r="Q56" s="185"/>
      <c r="R56" s="185"/>
      <c r="S56" s="185"/>
      <c r="T56" s="185"/>
      <c r="U56" s="185"/>
      <c r="V56" s="185"/>
      <c r="W56" s="185"/>
      <c r="X56" s="186"/>
    </row>
    <row r="57" spans="1:24" s="187" customFormat="1">
      <c r="A57" s="188">
        <f t="shared" si="4"/>
        <v>40</v>
      </c>
      <c r="B57" s="189" t="s">
        <v>191</v>
      </c>
      <c r="C57" s="198" t="s">
        <v>192</v>
      </c>
      <c r="D57" s="191" t="s">
        <v>22</v>
      </c>
      <c r="E57" s="192">
        <f>SUM(E47:E53)+SUM(E42:E45)</f>
        <v>1493</v>
      </c>
      <c r="F57" s="269">
        <v>0</v>
      </c>
      <c r="G57" s="194">
        <f t="shared" ref="G57:G71" si="5">E57*F57</f>
        <v>0</v>
      </c>
      <c r="H57" s="184"/>
      <c r="I57" s="177"/>
      <c r="J57" s="161"/>
      <c r="K57" s="161"/>
      <c r="L57" s="161"/>
      <c r="M57" s="185"/>
      <c r="N57" s="185"/>
      <c r="O57" s="185"/>
      <c r="P57" s="185"/>
      <c r="Q57" s="185"/>
      <c r="R57" s="185"/>
      <c r="S57" s="185"/>
      <c r="T57" s="185"/>
      <c r="U57" s="185"/>
      <c r="V57" s="185"/>
      <c r="W57" s="185"/>
      <c r="X57" s="186"/>
    </row>
    <row r="58" spans="1:24" s="187" customFormat="1">
      <c r="A58" s="188">
        <f t="shared" si="4"/>
        <v>41</v>
      </c>
      <c r="B58" s="189" t="s">
        <v>193</v>
      </c>
      <c r="C58" s="198" t="s">
        <v>194</v>
      </c>
      <c r="D58" s="191" t="s">
        <v>22</v>
      </c>
      <c r="E58" s="192">
        <f>SUM(E54:E56)</f>
        <v>173</v>
      </c>
      <c r="F58" s="269">
        <v>0</v>
      </c>
      <c r="G58" s="194">
        <f t="shared" si="5"/>
        <v>0</v>
      </c>
      <c r="H58" s="184"/>
      <c r="I58" s="177"/>
      <c r="J58" s="161"/>
      <c r="K58" s="161"/>
      <c r="L58" s="161"/>
      <c r="M58" s="185"/>
      <c r="N58" s="185"/>
      <c r="O58" s="185"/>
      <c r="P58" s="185"/>
      <c r="Q58" s="185"/>
      <c r="R58" s="185"/>
      <c r="S58" s="185"/>
      <c r="T58" s="185"/>
      <c r="U58" s="185"/>
      <c r="V58" s="185"/>
      <c r="W58" s="185"/>
      <c r="X58" s="186"/>
    </row>
    <row r="59" spans="1:24" s="187" customFormat="1" ht="20.399999999999999">
      <c r="A59" s="188">
        <f t="shared" si="4"/>
        <v>42</v>
      </c>
      <c r="B59" s="189" t="s">
        <v>195</v>
      </c>
      <c r="C59" s="198" t="s">
        <v>196</v>
      </c>
      <c r="D59" s="191" t="s">
        <v>21</v>
      </c>
      <c r="E59" s="192">
        <v>112</v>
      </c>
      <c r="F59" s="269">
        <v>0</v>
      </c>
      <c r="G59" s="194">
        <f t="shared" si="5"/>
        <v>0</v>
      </c>
      <c r="H59" s="184"/>
      <c r="I59" s="177"/>
      <c r="J59" s="161"/>
      <c r="K59" s="161"/>
      <c r="L59" s="161"/>
      <c r="M59" s="185"/>
      <c r="N59" s="185"/>
      <c r="O59" s="185"/>
      <c r="P59" s="185"/>
      <c r="Q59" s="185"/>
      <c r="R59" s="185"/>
      <c r="S59" s="185"/>
      <c r="T59" s="185"/>
      <c r="U59" s="185"/>
      <c r="V59" s="185"/>
      <c r="W59" s="185"/>
      <c r="X59" s="186"/>
    </row>
    <row r="60" spans="1:24" s="187" customFormat="1" ht="20.399999999999999">
      <c r="A60" s="188">
        <f t="shared" si="4"/>
        <v>43</v>
      </c>
      <c r="B60" s="189" t="s">
        <v>197</v>
      </c>
      <c r="C60" s="198" t="s">
        <v>198</v>
      </c>
      <c r="D60" s="191" t="s">
        <v>21</v>
      </c>
      <c r="E60" s="192">
        <v>20</v>
      </c>
      <c r="F60" s="269">
        <v>0</v>
      </c>
      <c r="G60" s="194">
        <f t="shared" si="5"/>
        <v>0</v>
      </c>
      <c r="H60" s="184"/>
      <c r="I60" s="177"/>
      <c r="J60" s="161"/>
      <c r="K60" s="161"/>
      <c r="L60" s="161"/>
      <c r="M60" s="185"/>
      <c r="N60" s="185"/>
      <c r="O60" s="185"/>
      <c r="P60" s="185"/>
      <c r="Q60" s="185"/>
      <c r="R60" s="185"/>
      <c r="S60" s="185"/>
      <c r="T60" s="185"/>
      <c r="U60" s="185"/>
      <c r="V60" s="185"/>
      <c r="W60" s="185"/>
      <c r="X60" s="186"/>
    </row>
    <row r="61" spans="1:24" s="187" customFormat="1" ht="20.399999999999999">
      <c r="A61" s="188">
        <f t="shared" si="4"/>
        <v>44</v>
      </c>
      <c r="B61" s="189" t="s">
        <v>199</v>
      </c>
      <c r="C61" s="198" t="s">
        <v>200</v>
      </c>
      <c r="D61" s="191" t="s">
        <v>21</v>
      </c>
      <c r="E61" s="192">
        <v>6</v>
      </c>
      <c r="F61" s="269">
        <v>0</v>
      </c>
      <c r="G61" s="194">
        <f>E61*F61</f>
        <v>0</v>
      </c>
      <c r="H61" s="184"/>
      <c r="I61" s="177"/>
      <c r="J61" s="161"/>
      <c r="K61" s="161"/>
      <c r="L61" s="161"/>
      <c r="M61" s="185"/>
      <c r="N61" s="185"/>
      <c r="O61" s="185"/>
      <c r="P61" s="185"/>
      <c r="Q61" s="185"/>
      <c r="R61" s="185"/>
      <c r="S61" s="185"/>
      <c r="T61" s="185"/>
      <c r="U61" s="185"/>
      <c r="V61" s="185"/>
      <c r="W61" s="185"/>
      <c r="X61" s="186"/>
    </row>
    <row r="62" spans="1:24" s="187" customFormat="1">
      <c r="A62" s="188">
        <f t="shared" si="4"/>
        <v>45</v>
      </c>
      <c r="B62" s="189" t="s">
        <v>201</v>
      </c>
      <c r="C62" s="198" t="s">
        <v>202</v>
      </c>
      <c r="D62" s="191" t="s">
        <v>21</v>
      </c>
      <c r="E62" s="192">
        <f t="shared" ref="E62:E67" si="6">E59</f>
        <v>112</v>
      </c>
      <c r="F62" s="269">
        <v>0</v>
      </c>
      <c r="G62" s="194">
        <f t="shared" si="5"/>
        <v>0</v>
      </c>
      <c r="H62" s="184"/>
      <c r="I62" s="177"/>
      <c r="J62" s="161"/>
      <c r="K62" s="161"/>
      <c r="L62" s="161"/>
      <c r="M62" s="185"/>
      <c r="N62" s="185"/>
      <c r="O62" s="185"/>
      <c r="P62" s="185"/>
      <c r="Q62" s="185"/>
      <c r="R62" s="185"/>
      <c r="S62" s="185"/>
      <c r="T62" s="185"/>
      <c r="U62" s="185"/>
      <c r="V62" s="185"/>
      <c r="W62" s="185"/>
      <c r="X62" s="186"/>
    </row>
    <row r="63" spans="1:24" s="187" customFormat="1">
      <c r="A63" s="188">
        <f t="shared" si="4"/>
        <v>46</v>
      </c>
      <c r="B63" s="189" t="s">
        <v>203</v>
      </c>
      <c r="C63" s="198" t="s">
        <v>204</v>
      </c>
      <c r="D63" s="191" t="s">
        <v>21</v>
      </c>
      <c r="E63" s="192">
        <f t="shared" si="6"/>
        <v>20</v>
      </c>
      <c r="F63" s="269">
        <v>0</v>
      </c>
      <c r="G63" s="194">
        <f t="shared" si="5"/>
        <v>0</v>
      </c>
      <c r="H63" s="184"/>
      <c r="I63" s="177"/>
      <c r="J63" s="161"/>
      <c r="K63" s="161"/>
      <c r="L63" s="161"/>
      <c r="M63" s="185"/>
      <c r="N63" s="185"/>
      <c r="O63" s="185"/>
      <c r="P63" s="185"/>
      <c r="Q63" s="185"/>
      <c r="R63" s="185"/>
      <c r="S63" s="185"/>
      <c r="T63" s="185"/>
      <c r="U63" s="185"/>
      <c r="V63" s="185"/>
      <c r="W63" s="185"/>
      <c r="X63" s="186"/>
    </row>
    <row r="64" spans="1:24" s="187" customFormat="1">
      <c r="A64" s="188">
        <f t="shared" si="4"/>
        <v>47</v>
      </c>
      <c r="B64" s="189" t="s">
        <v>205</v>
      </c>
      <c r="C64" s="198" t="s">
        <v>206</v>
      </c>
      <c r="D64" s="191" t="s">
        <v>21</v>
      </c>
      <c r="E64" s="192">
        <f t="shared" si="6"/>
        <v>6</v>
      </c>
      <c r="F64" s="269">
        <v>0</v>
      </c>
      <c r="G64" s="194">
        <f t="shared" si="5"/>
        <v>0</v>
      </c>
      <c r="H64" s="184"/>
      <c r="I64" s="177"/>
      <c r="J64" s="161"/>
      <c r="K64" s="161"/>
      <c r="L64" s="161"/>
      <c r="M64" s="185"/>
      <c r="N64" s="185"/>
      <c r="O64" s="185"/>
      <c r="P64" s="185"/>
      <c r="Q64" s="185"/>
      <c r="R64" s="185"/>
      <c r="S64" s="185"/>
      <c r="T64" s="185"/>
      <c r="U64" s="185"/>
      <c r="V64" s="185"/>
      <c r="W64" s="185"/>
      <c r="X64" s="186"/>
    </row>
    <row r="65" spans="1:24" s="187" customFormat="1">
      <c r="A65" s="188">
        <f t="shared" si="4"/>
        <v>48</v>
      </c>
      <c r="B65" s="189" t="s">
        <v>207</v>
      </c>
      <c r="C65" s="198" t="s">
        <v>208</v>
      </c>
      <c r="D65" s="191" t="s">
        <v>21</v>
      </c>
      <c r="E65" s="192">
        <f t="shared" si="6"/>
        <v>112</v>
      </c>
      <c r="F65" s="269">
        <v>0</v>
      </c>
      <c r="G65" s="194">
        <f t="shared" si="5"/>
        <v>0</v>
      </c>
      <c r="H65" s="184"/>
      <c r="I65" s="177"/>
      <c r="J65" s="161"/>
      <c r="K65" s="161"/>
      <c r="L65" s="161"/>
      <c r="M65" s="185"/>
      <c r="N65" s="185"/>
      <c r="O65" s="185"/>
      <c r="P65" s="185"/>
      <c r="Q65" s="185"/>
      <c r="R65" s="185"/>
      <c r="S65" s="185"/>
      <c r="T65" s="185"/>
      <c r="U65" s="185"/>
      <c r="V65" s="185"/>
      <c r="W65" s="185"/>
      <c r="X65" s="186"/>
    </row>
    <row r="66" spans="1:24" s="187" customFormat="1">
      <c r="A66" s="188">
        <f t="shared" si="4"/>
        <v>49</v>
      </c>
      <c r="B66" s="189" t="s">
        <v>209</v>
      </c>
      <c r="C66" s="198" t="s">
        <v>210</v>
      </c>
      <c r="D66" s="191" t="s">
        <v>21</v>
      </c>
      <c r="E66" s="192">
        <f t="shared" si="6"/>
        <v>20</v>
      </c>
      <c r="F66" s="269">
        <v>0</v>
      </c>
      <c r="G66" s="194">
        <f t="shared" si="5"/>
        <v>0</v>
      </c>
      <c r="H66" s="184"/>
      <c r="I66" s="177"/>
      <c r="J66" s="161"/>
      <c r="K66" s="161"/>
      <c r="L66" s="161"/>
      <c r="M66" s="185"/>
      <c r="N66" s="185"/>
      <c r="O66" s="185"/>
      <c r="P66" s="185"/>
      <c r="Q66" s="185"/>
      <c r="R66" s="185"/>
      <c r="S66" s="185"/>
      <c r="T66" s="185"/>
      <c r="U66" s="185"/>
      <c r="V66" s="185"/>
      <c r="W66" s="185"/>
      <c r="X66" s="186"/>
    </row>
    <row r="67" spans="1:24" s="187" customFormat="1">
      <c r="A67" s="188">
        <f t="shared" si="4"/>
        <v>50</v>
      </c>
      <c r="B67" s="189" t="s">
        <v>211</v>
      </c>
      <c r="C67" s="198" t="s">
        <v>212</v>
      </c>
      <c r="D67" s="191" t="s">
        <v>21</v>
      </c>
      <c r="E67" s="192">
        <f t="shared" si="6"/>
        <v>6</v>
      </c>
      <c r="F67" s="269">
        <v>0</v>
      </c>
      <c r="G67" s="194">
        <f t="shared" si="5"/>
        <v>0</v>
      </c>
      <c r="H67" s="184"/>
      <c r="I67" s="177"/>
      <c r="J67" s="161"/>
      <c r="K67" s="161"/>
      <c r="L67" s="161"/>
      <c r="M67" s="185"/>
      <c r="N67" s="185"/>
      <c r="O67" s="185"/>
      <c r="P67" s="185"/>
      <c r="Q67" s="185"/>
      <c r="R67" s="185"/>
      <c r="S67" s="185"/>
      <c r="T67" s="185"/>
      <c r="U67" s="185"/>
      <c r="V67" s="185"/>
      <c r="W67" s="185"/>
      <c r="X67" s="186"/>
    </row>
    <row r="68" spans="1:24" s="187" customFormat="1" ht="20.399999999999999">
      <c r="A68" s="188">
        <f t="shared" si="4"/>
        <v>51</v>
      </c>
      <c r="B68" s="189" t="s">
        <v>213</v>
      </c>
      <c r="C68" s="198" t="s">
        <v>214</v>
      </c>
      <c r="D68" s="191" t="s">
        <v>98</v>
      </c>
      <c r="E68" s="192">
        <v>50</v>
      </c>
      <c r="F68" s="269">
        <v>0</v>
      </c>
      <c r="G68" s="194">
        <f t="shared" si="5"/>
        <v>0</v>
      </c>
      <c r="H68" s="184"/>
      <c r="I68" s="177"/>
      <c r="J68" s="161"/>
      <c r="K68" s="161"/>
      <c r="L68" s="161"/>
      <c r="M68" s="185"/>
      <c r="N68" s="185"/>
      <c r="O68" s="185"/>
      <c r="P68" s="185"/>
      <c r="Q68" s="185"/>
      <c r="R68" s="185"/>
      <c r="S68" s="185"/>
      <c r="T68" s="185"/>
      <c r="U68" s="185"/>
      <c r="V68" s="185"/>
      <c r="W68" s="185"/>
      <c r="X68" s="186"/>
    </row>
    <row r="69" spans="1:24" s="187" customFormat="1">
      <c r="A69" s="188">
        <f t="shared" si="4"/>
        <v>52</v>
      </c>
      <c r="B69" s="189" t="s">
        <v>215</v>
      </c>
      <c r="C69" s="198" t="s">
        <v>216</v>
      </c>
      <c r="D69" s="191" t="s">
        <v>26</v>
      </c>
      <c r="E69" s="192">
        <v>36</v>
      </c>
      <c r="F69" s="269">
        <v>0</v>
      </c>
      <c r="G69" s="194">
        <f t="shared" si="5"/>
        <v>0</v>
      </c>
      <c r="H69" s="184"/>
      <c r="I69" s="177"/>
      <c r="J69" s="161"/>
      <c r="K69" s="161"/>
      <c r="L69" s="161"/>
      <c r="M69" s="185"/>
      <c r="N69" s="185"/>
      <c r="O69" s="185"/>
      <c r="P69" s="185"/>
      <c r="Q69" s="185"/>
      <c r="R69" s="185"/>
      <c r="S69" s="185"/>
      <c r="T69" s="185"/>
      <c r="U69" s="185"/>
      <c r="V69" s="185"/>
      <c r="W69" s="185"/>
      <c r="X69" s="186"/>
    </row>
    <row r="70" spans="1:24" s="187" customFormat="1">
      <c r="A70" s="188">
        <f t="shared" si="4"/>
        <v>53</v>
      </c>
      <c r="B70" s="189" t="s">
        <v>217</v>
      </c>
      <c r="C70" s="198" t="s">
        <v>218</v>
      </c>
      <c r="D70" s="191" t="s">
        <v>141</v>
      </c>
      <c r="E70" s="192">
        <v>1</v>
      </c>
      <c r="F70" s="269">
        <v>0</v>
      </c>
      <c r="G70" s="194">
        <f t="shared" si="5"/>
        <v>0</v>
      </c>
      <c r="H70" s="184"/>
      <c r="I70" s="177"/>
      <c r="J70" s="161"/>
      <c r="K70" s="161"/>
      <c r="L70" s="161"/>
      <c r="M70" s="185"/>
      <c r="N70" s="185"/>
      <c r="O70" s="185"/>
      <c r="P70" s="185"/>
      <c r="Q70" s="185"/>
      <c r="R70" s="185"/>
      <c r="S70" s="185"/>
      <c r="T70" s="185"/>
      <c r="U70" s="185"/>
      <c r="V70" s="185"/>
      <c r="W70" s="185"/>
      <c r="X70" s="186"/>
    </row>
    <row r="71" spans="1:24" s="187" customFormat="1">
      <c r="A71" s="188">
        <f t="shared" si="4"/>
        <v>54</v>
      </c>
      <c r="B71" s="189" t="s">
        <v>219</v>
      </c>
      <c r="C71" s="198" t="s">
        <v>220</v>
      </c>
      <c r="D71" s="191" t="s">
        <v>141</v>
      </c>
      <c r="E71" s="192">
        <v>1</v>
      </c>
      <c r="F71" s="269">
        <v>0</v>
      </c>
      <c r="G71" s="194">
        <f t="shared" si="5"/>
        <v>0</v>
      </c>
      <c r="H71" s="184"/>
      <c r="I71" s="177"/>
      <c r="J71" s="161"/>
      <c r="K71" s="161"/>
      <c r="L71" s="161"/>
      <c r="M71" s="185"/>
      <c r="N71" s="185"/>
      <c r="O71" s="185"/>
      <c r="P71" s="185"/>
      <c r="Q71" s="185"/>
      <c r="R71" s="185"/>
      <c r="S71" s="185"/>
      <c r="T71" s="185"/>
      <c r="U71" s="185"/>
      <c r="V71" s="185"/>
      <c r="W71" s="185"/>
      <c r="X71" s="186"/>
    </row>
    <row r="72" spans="1:24" s="187" customFormat="1">
      <c r="A72" s="181"/>
      <c r="B72" s="199" t="s">
        <v>144</v>
      </c>
      <c r="C72" s="200" t="s">
        <v>221</v>
      </c>
      <c r="D72" s="181"/>
      <c r="E72" s="201"/>
      <c r="F72" s="202">
        <f>SUM(G42:G68)</f>
        <v>0</v>
      </c>
      <c r="G72" s="203">
        <f>SUM(G42:G71)</f>
        <v>0</v>
      </c>
      <c r="H72" s="184"/>
      <c r="I72" s="177"/>
      <c r="J72" s="161"/>
      <c r="K72" s="161"/>
      <c r="L72" s="161"/>
      <c r="M72" s="185"/>
      <c r="N72" s="185"/>
      <c r="O72" s="185"/>
      <c r="P72" s="185"/>
      <c r="Q72" s="185"/>
      <c r="R72" s="185"/>
      <c r="S72" s="185"/>
      <c r="T72" s="185"/>
      <c r="U72" s="185"/>
      <c r="V72" s="185"/>
      <c r="W72" s="185"/>
      <c r="X72" s="186"/>
    </row>
    <row r="73" spans="1:24" s="187" customFormat="1">
      <c r="A73" s="178" t="s">
        <v>20</v>
      </c>
      <c r="B73" s="179" t="s">
        <v>222</v>
      </c>
      <c r="C73" s="180" t="s">
        <v>223</v>
      </c>
      <c r="D73" s="181"/>
      <c r="E73" s="182"/>
      <c r="F73" s="204"/>
      <c r="G73" s="205"/>
      <c r="H73" s="184"/>
      <c r="I73" s="177"/>
      <c r="J73" s="161"/>
      <c r="K73" s="161"/>
      <c r="L73" s="161"/>
      <c r="M73" s="185"/>
      <c r="N73" s="185"/>
      <c r="O73" s="185"/>
      <c r="P73" s="185"/>
      <c r="Q73" s="185"/>
      <c r="R73" s="185"/>
      <c r="S73" s="185"/>
      <c r="T73" s="185"/>
      <c r="U73" s="185"/>
      <c r="V73" s="185"/>
      <c r="W73" s="185"/>
      <c r="X73" s="186"/>
    </row>
    <row r="74" spans="1:24" s="187" customFormat="1">
      <c r="A74" s="188">
        <f>A71+1</f>
        <v>55</v>
      </c>
      <c r="B74" s="189" t="s">
        <v>224</v>
      </c>
      <c r="C74" s="198" t="s">
        <v>225</v>
      </c>
      <c r="D74" s="191" t="s">
        <v>21</v>
      </c>
      <c r="E74" s="192">
        <v>18</v>
      </c>
      <c r="F74" s="269">
        <v>0</v>
      </c>
      <c r="G74" s="194">
        <f t="shared" ref="G74:G80" si="7">E74*F74</f>
        <v>0</v>
      </c>
      <c r="H74" s="184"/>
      <c r="I74" s="177"/>
      <c r="J74" s="161"/>
      <c r="K74" s="161"/>
      <c r="L74" s="161"/>
      <c r="M74" s="185"/>
      <c r="N74" s="185"/>
      <c r="O74" s="185"/>
      <c r="P74" s="185"/>
      <c r="Q74" s="185"/>
      <c r="R74" s="185"/>
      <c r="S74" s="185"/>
      <c r="T74" s="185"/>
      <c r="U74" s="185"/>
      <c r="V74" s="185"/>
      <c r="W74" s="185"/>
      <c r="X74" s="186"/>
    </row>
    <row r="75" spans="1:24" s="187" customFormat="1">
      <c r="A75" s="188">
        <f t="shared" ref="A75:A80" si="8">A74+1</f>
        <v>56</v>
      </c>
      <c r="B75" s="189" t="s">
        <v>226</v>
      </c>
      <c r="C75" s="198" t="s">
        <v>227</v>
      </c>
      <c r="D75" s="191" t="s">
        <v>21</v>
      </c>
      <c r="E75" s="192">
        <v>3</v>
      </c>
      <c r="F75" s="269">
        <v>0</v>
      </c>
      <c r="G75" s="194">
        <f t="shared" si="7"/>
        <v>0</v>
      </c>
      <c r="H75" s="184"/>
      <c r="I75" s="177"/>
      <c r="J75" s="161"/>
      <c r="K75" s="161"/>
      <c r="L75" s="161"/>
      <c r="M75" s="185"/>
      <c r="N75" s="185"/>
      <c r="O75" s="185"/>
      <c r="P75" s="185"/>
      <c r="Q75" s="185"/>
      <c r="R75" s="185"/>
      <c r="S75" s="185"/>
      <c r="T75" s="185"/>
      <c r="U75" s="185"/>
      <c r="V75" s="185"/>
      <c r="W75" s="185"/>
      <c r="X75" s="186"/>
    </row>
    <row r="76" spans="1:24" s="187" customFormat="1">
      <c r="A76" s="188">
        <f t="shared" si="8"/>
        <v>57</v>
      </c>
      <c r="B76" s="189" t="s">
        <v>228</v>
      </c>
      <c r="C76" s="198" t="s">
        <v>229</v>
      </c>
      <c r="D76" s="191" t="s">
        <v>21</v>
      </c>
      <c r="E76" s="192">
        <v>32</v>
      </c>
      <c r="F76" s="269">
        <v>0</v>
      </c>
      <c r="G76" s="194">
        <f t="shared" si="7"/>
        <v>0</v>
      </c>
      <c r="H76" s="184"/>
      <c r="I76" s="177"/>
      <c r="J76" s="161"/>
      <c r="K76" s="161"/>
      <c r="L76" s="161"/>
      <c r="M76" s="185"/>
      <c r="N76" s="185"/>
      <c r="O76" s="185"/>
      <c r="P76" s="185"/>
      <c r="Q76" s="185"/>
      <c r="R76" s="185"/>
      <c r="S76" s="185"/>
      <c r="T76" s="185"/>
      <c r="U76" s="185"/>
      <c r="V76" s="185"/>
      <c r="W76" s="185"/>
      <c r="X76" s="186"/>
    </row>
    <row r="77" spans="1:24" s="187" customFormat="1">
      <c r="A77" s="188">
        <f t="shared" si="8"/>
        <v>58</v>
      </c>
      <c r="B77" s="189" t="s">
        <v>230</v>
      </c>
      <c r="C77" s="198" t="s">
        <v>231</v>
      </c>
      <c r="D77" s="191" t="s">
        <v>21</v>
      </c>
      <c r="E77" s="192">
        <v>36</v>
      </c>
      <c r="F77" s="269">
        <v>0</v>
      </c>
      <c r="G77" s="194">
        <f t="shared" si="7"/>
        <v>0</v>
      </c>
      <c r="H77" s="184"/>
      <c r="I77" s="177"/>
      <c r="J77" s="161"/>
      <c r="K77" s="161"/>
      <c r="L77" s="161"/>
      <c r="M77" s="185"/>
      <c r="N77" s="185"/>
      <c r="O77" s="185"/>
      <c r="P77" s="185"/>
      <c r="Q77" s="185"/>
      <c r="R77" s="185"/>
      <c r="S77" s="185"/>
      <c r="T77" s="185"/>
      <c r="U77" s="185"/>
      <c r="V77" s="185"/>
      <c r="W77" s="185"/>
      <c r="X77" s="186"/>
    </row>
    <row r="78" spans="1:24" s="187" customFormat="1" ht="25.5" customHeight="1">
      <c r="A78" s="188">
        <f t="shared" si="8"/>
        <v>59</v>
      </c>
      <c r="B78" s="189" t="s">
        <v>232</v>
      </c>
      <c r="C78" s="198" t="s">
        <v>233</v>
      </c>
      <c r="D78" s="191" t="s">
        <v>21</v>
      </c>
      <c r="E78" s="192">
        <v>34</v>
      </c>
      <c r="F78" s="269">
        <v>0</v>
      </c>
      <c r="G78" s="194">
        <f t="shared" si="7"/>
        <v>0</v>
      </c>
      <c r="H78" s="184"/>
      <c r="I78" s="177"/>
      <c r="J78" s="161"/>
      <c r="K78" s="161"/>
      <c r="L78" s="161"/>
      <c r="M78" s="185"/>
      <c r="N78" s="185"/>
      <c r="O78" s="185"/>
      <c r="P78" s="185"/>
      <c r="Q78" s="185"/>
      <c r="R78" s="185"/>
      <c r="S78" s="185"/>
      <c r="T78" s="185"/>
      <c r="U78" s="185"/>
      <c r="V78" s="185"/>
      <c r="W78" s="185"/>
      <c r="X78" s="186"/>
    </row>
    <row r="79" spans="1:24" s="187" customFormat="1" ht="20.399999999999999">
      <c r="A79" s="188">
        <f t="shared" si="8"/>
        <v>60</v>
      </c>
      <c r="B79" s="189" t="s">
        <v>234</v>
      </c>
      <c r="C79" s="198" t="s">
        <v>235</v>
      </c>
      <c r="D79" s="191" t="s">
        <v>21</v>
      </c>
      <c r="E79" s="192">
        <v>9</v>
      </c>
      <c r="F79" s="270">
        <v>0</v>
      </c>
      <c r="G79" s="208">
        <f t="shared" si="7"/>
        <v>0</v>
      </c>
      <c r="H79" s="184"/>
      <c r="I79" s="177"/>
      <c r="J79" s="161"/>
      <c r="K79" s="161"/>
      <c r="L79" s="161"/>
      <c r="M79" s="185"/>
      <c r="N79" s="185"/>
      <c r="O79" s="185"/>
      <c r="P79" s="185"/>
      <c r="Q79" s="185"/>
      <c r="R79" s="185"/>
      <c r="S79" s="185"/>
      <c r="T79" s="185"/>
      <c r="U79" s="185"/>
      <c r="V79" s="185"/>
      <c r="W79" s="185"/>
      <c r="X79" s="186"/>
    </row>
    <row r="80" spans="1:24" s="187" customFormat="1" ht="20.399999999999999">
      <c r="A80" s="188">
        <f t="shared" si="8"/>
        <v>61</v>
      </c>
      <c r="B80" s="189" t="s">
        <v>236</v>
      </c>
      <c r="C80" s="198" t="s">
        <v>237</v>
      </c>
      <c r="D80" s="191" t="s">
        <v>21</v>
      </c>
      <c r="E80" s="192">
        <v>15</v>
      </c>
      <c r="F80" s="270">
        <v>0</v>
      </c>
      <c r="G80" s="208">
        <f t="shared" si="7"/>
        <v>0</v>
      </c>
      <c r="H80" s="184"/>
      <c r="I80" s="177"/>
      <c r="J80" s="161"/>
      <c r="K80" s="161"/>
      <c r="L80" s="161"/>
      <c r="M80" s="185"/>
      <c r="N80" s="185"/>
      <c r="O80" s="185"/>
      <c r="P80" s="185"/>
      <c r="Q80" s="185"/>
      <c r="R80" s="185"/>
      <c r="S80" s="185"/>
      <c r="T80" s="185"/>
      <c r="U80" s="185"/>
      <c r="V80" s="185"/>
      <c r="W80" s="185"/>
      <c r="X80" s="186"/>
    </row>
    <row r="81" spans="1:24" s="187" customFormat="1" ht="13.8">
      <c r="A81" s="188"/>
      <c r="B81" s="189"/>
      <c r="C81" s="209" t="s">
        <v>238</v>
      </c>
      <c r="D81" s="191"/>
      <c r="E81" s="192"/>
      <c r="F81" s="192"/>
      <c r="G81" s="208"/>
      <c r="H81" s="184"/>
      <c r="I81" s="177"/>
      <c r="J81" s="161"/>
      <c r="K81" s="161"/>
      <c r="L81" s="161"/>
      <c r="M81" s="185"/>
      <c r="N81" s="185"/>
      <c r="O81" s="185"/>
      <c r="P81" s="185"/>
      <c r="Q81" s="185"/>
      <c r="R81" s="185"/>
      <c r="S81" s="185"/>
      <c r="T81" s="185"/>
      <c r="U81" s="185"/>
      <c r="V81" s="185"/>
      <c r="W81" s="185"/>
      <c r="X81" s="186"/>
    </row>
    <row r="82" spans="1:24" s="187" customFormat="1">
      <c r="A82" s="188">
        <f>A80+1</f>
        <v>62</v>
      </c>
      <c r="B82" s="189" t="s">
        <v>239</v>
      </c>
      <c r="C82" s="198" t="s">
        <v>240</v>
      </c>
      <c r="D82" s="191" t="s">
        <v>21</v>
      </c>
      <c r="E82" s="192">
        <v>2</v>
      </c>
      <c r="F82" s="270">
        <v>0</v>
      </c>
      <c r="G82" s="208">
        <f t="shared" ref="G82:G88" si="9">E82*F82</f>
        <v>0</v>
      </c>
      <c r="H82" s="184"/>
      <c r="I82" s="177"/>
      <c r="J82" s="161"/>
      <c r="K82" s="161"/>
      <c r="L82" s="161"/>
      <c r="M82" s="185"/>
      <c r="N82" s="185"/>
      <c r="O82" s="185"/>
      <c r="P82" s="185"/>
      <c r="Q82" s="185"/>
      <c r="R82" s="185"/>
      <c r="S82" s="185"/>
      <c r="T82" s="185"/>
      <c r="U82" s="185"/>
      <c r="V82" s="185"/>
      <c r="W82" s="185"/>
      <c r="X82" s="186"/>
    </row>
    <row r="83" spans="1:24" s="187" customFormat="1">
      <c r="A83" s="188">
        <f t="shared" ref="A83:A88" si="10">A82+1</f>
        <v>63</v>
      </c>
      <c r="B83" s="189" t="s">
        <v>241</v>
      </c>
      <c r="C83" s="198" t="s">
        <v>242</v>
      </c>
      <c r="D83" s="191" t="s">
        <v>21</v>
      </c>
      <c r="E83" s="192">
        <v>2</v>
      </c>
      <c r="F83" s="270">
        <v>0</v>
      </c>
      <c r="G83" s="208">
        <f t="shared" si="9"/>
        <v>0</v>
      </c>
      <c r="H83" s="184"/>
      <c r="I83" s="177"/>
      <c r="J83" s="161"/>
      <c r="K83" s="161"/>
      <c r="L83" s="161"/>
      <c r="M83" s="185"/>
      <c r="N83" s="185"/>
      <c r="O83" s="185"/>
      <c r="P83" s="185"/>
      <c r="Q83" s="185"/>
      <c r="R83" s="185"/>
      <c r="S83" s="185"/>
      <c r="T83" s="185"/>
      <c r="U83" s="185"/>
      <c r="V83" s="185"/>
      <c r="W83" s="185"/>
      <c r="X83" s="186"/>
    </row>
    <row r="84" spans="1:24" s="187" customFormat="1">
      <c r="A84" s="188">
        <f t="shared" si="10"/>
        <v>64</v>
      </c>
      <c r="B84" s="189" t="s">
        <v>243</v>
      </c>
      <c r="C84" s="198" t="s">
        <v>244</v>
      </c>
      <c r="D84" s="191" t="s">
        <v>21</v>
      </c>
      <c r="E84" s="192">
        <v>2</v>
      </c>
      <c r="F84" s="270">
        <v>0</v>
      </c>
      <c r="G84" s="208">
        <f t="shared" si="9"/>
        <v>0</v>
      </c>
      <c r="H84" s="184"/>
      <c r="I84" s="177"/>
      <c r="J84" s="161"/>
      <c r="K84" s="161"/>
      <c r="L84" s="161"/>
      <c r="M84" s="185"/>
      <c r="N84" s="185"/>
      <c r="O84" s="185"/>
      <c r="P84" s="185"/>
      <c r="Q84" s="185"/>
      <c r="R84" s="185"/>
      <c r="S84" s="185"/>
      <c r="T84" s="185"/>
      <c r="U84" s="185"/>
      <c r="V84" s="185"/>
      <c r="W84" s="185"/>
      <c r="X84" s="186"/>
    </row>
    <row r="85" spans="1:24" s="187" customFormat="1">
      <c r="A85" s="188">
        <f t="shared" si="10"/>
        <v>65</v>
      </c>
      <c r="B85" s="189" t="s">
        <v>245</v>
      </c>
      <c r="C85" s="198" t="s">
        <v>246</v>
      </c>
      <c r="D85" s="191" t="s">
        <v>21</v>
      </c>
      <c r="E85" s="192">
        <v>1</v>
      </c>
      <c r="F85" s="270">
        <v>0</v>
      </c>
      <c r="G85" s="208">
        <f t="shared" si="9"/>
        <v>0</v>
      </c>
      <c r="H85" s="184"/>
      <c r="I85" s="177"/>
      <c r="J85" s="161"/>
      <c r="K85" s="161"/>
      <c r="L85" s="161"/>
      <c r="M85" s="185"/>
      <c r="N85" s="185"/>
      <c r="O85" s="185"/>
      <c r="P85" s="185"/>
      <c r="Q85" s="185"/>
      <c r="R85" s="185"/>
      <c r="S85" s="185"/>
      <c r="T85" s="185"/>
      <c r="U85" s="185"/>
      <c r="V85" s="185"/>
      <c r="W85" s="185"/>
      <c r="X85" s="186"/>
    </row>
    <row r="86" spans="1:24" s="187" customFormat="1">
      <c r="A86" s="188">
        <f t="shared" si="10"/>
        <v>66</v>
      </c>
      <c r="B86" s="189" t="s">
        <v>247</v>
      </c>
      <c r="C86" s="198" t="s">
        <v>248</v>
      </c>
      <c r="D86" s="191" t="s">
        <v>21</v>
      </c>
      <c r="E86" s="192">
        <v>1</v>
      </c>
      <c r="F86" s="270">
        <v>0</v>
      </c>
      <c r="G86" s="208">
        <f t="shared" si="9"/>
        <v>0</v>
      </c>
      <c r="H86" s="184"/>
      <c r="I86" s="177"/>
      <c r="J86" s="161"/>
      <c r="K86" s="161"/>
      <c r="L86" s="161"/>
      <c r="M86" s="185"/>
      <c r="N86" s="185"/>
      <c r="O86" s="185"/>
      <c r="P86" s="185"/>
      <c r="Q86" s="185"/>
      <c r="R86" s="185"/>
      <c r="S86" s="185"/>
      <c r="T86" s="185"/>
      <c r="U86" s="185"/>
      <c r="V86" s="185"/>
      <c r="W86" s="185"/>
      <c r="X86" s="186"/>
    </row>
    <row r="87" spans="1:24" s="187" customFormat="1">
      <c r="A87" s="188">
        <f t="shared" si="10"/>
        <v>67</v>
      </c>
      <c r="B87" s="189" t="s">
        <v>249</v>
      </c>
      <c r="C87" s="210" t="s">
        <v>250</v>
      </c>
      <c r="D87" s="191" t="s">
        <v>21</v>
      </c>
      <c r="E87" s="192">
        <v>2</v>
      </c>
      <c r="F87" s="269">
        <v>0</v>
      </c>
      <c r="G87" s="194">
        <f t="shared" si="9"/>
        <v>0</v>
      </c>
      <c r="H87" s="184"/>
      <c r="I87" s="177"/>
      <c r="J87" s="161"/>
      <c r="K87" s="161"/>
      <c r="L87" s="161"/>
      <c r="M87" s="185"/>
      <c r="N87" s="185"/>
      <c r="O87" s="185"/>
      <c r="P87" s="185"/>
      <c r="Q87" s="185"/>
      <c r="R87" s="185"/>
      <c r="S87" s="185"/>
      <c r="T87" s="185"/>
      <c r="U87" s="185"/>
      <c r="V87" s="185"/>
      <c r="W87" s="185"/>
      <c r="X87" s="186"/>
    </row>
    <row r="88" spans="1:24" s="187" customFormat="1">
      <c r="A88" s="188">
        <f t="shared" si="10"/>
        <v>68</v>
      </c>
      <c r="B88" s="189" t="s">
        <v>251</v>
      </c>
      <c r="C88" s="198" t="s">
        <v>252</v>
      </c>
      <c r="D88" s="191" t="s">
        <v>21</v>
      </c>
      <c r="E88" s="192">
        <v>2</v>
      </c>
      <c r="F88" s="270">
        <v>0</v>
      </c>
      <c r="G88" s="208">
        <f t="shared" si="9"/>
        <v>0</v>
      </c>
      <c r="H88" s="184"/>
      <c r="I88" s="177"/>
      <c r="J88" s="161"/>
      <c r="K88" s="161"/>
      <c r="L88" s="161"/>
      <c r="M88" s="185"/>
      <c r="N88" s="185"/>
      <c r="O88" s="185"/>
      <c r="P88" s="185"/>
      <c r="Q88" s="185"/>
      <c r="R88" s="185"/>
      <c r="S88" s="185"/>
      <c r="T88" s="185"/>
      <c r="U88" s="185"/>
      <c r="V88" s="185"/>
      <c r="W88" s="185"/>
      <c r="X88" s="186"/>
    </row>
    <row r="89" spans="1:24" s="187" customFormat="1" ht="13.8">
      <c r="A89" s="188"/>
      <c r="B89" s="189"/>
      <c r="C89" s="209" t="s">
        <v>253</v>
      </c>
      <c r="D89" s="191"/>
      <c r="E89" s="192"/>
      <c r="F89" s="192"/>
      <c r="G89" s="208"/>
      <c r="H89" s="184"/>
      <c r="I89" s="177"/>
      <c r="J89" s="161"/>
      <c r="K89" s="161"/>
      <c r="L89" s="161"/>
      <c r="M89" s="185"/>
      <c r="N89" s="185"/>
      <c r="O89" s="185"/>
      <c r="P89" s="185"/>
      <c r="Q89" s="185"/>
      <c r="R89" s="185"/>
      <c r="S89" s="185"/>
      <c r="T89" s="185"/>
      <c r="U89" s="185"/>
      <c r="V89" s="185"/>
      <c r="W89" s="185"/>
      <c r="X89" s="186"/>
    </row>
    <row r="90" spans="1:24" s="187" customFormat="1">
      <c r="A90" s="188">
        <f>A88+1</f>
        <v>69</v>
      </c>
      <c r="B90" s="189" t="s">
        <v>254</v>
      </c>
      <c r="C90" s="198" t="s">
        <v>255</v>
      </c>
      <c r="D90" s="191" t="s">
        <v>21</v>
      </c>
      <c r="E90" s="192">
        <v>2</v>
      </c>
      <c r="F90" s="270">
        <v>0</v>
      </c>
      <c r="G90" s="208">
        <f>E90*F90</f>
        <v>0</v>
      </c>
      <c r="H90" s="192"/>
      <c r="I90" s="211"/>
      <c r="J90" s="161"/>
      <c r="K90" s="161"/>
      <c r="L90" s="161"/>
      <c r="M90" s="185"/>
      <c r="N90" s="185"/>
      <c r="O90" s="185"/>
      <c r="P90" s="185"/>
      <c r="Q90" s="185"/>
      <c r="R90" s="185"/>
      <c r="S90" s="185"/>
      <c r="T90" s="185"/>
      <c r="U90" s="185"/>
      <c r="V90" s="185"/>
      <c r="W90" s="185"/>
      <c r="X90" s="186"/>
    </row>
    <row r="91" spans="1:24" s="187" customFormat="1">
      <c r="A91" s="188">
        <f>A90+1</f>
        <v>70</v>
      </c>
      <c r="B91" s="189" t="s">
        <v>256</v>
      </c>
      <c r="C91" s="198" t="s">
        <v>257</v>
      </c>
      <c r="D91" s="191" t="s">
        <v>21</v>
      </c>
      <c r="E91" s="192">
        <v>2</v>
      </c>
      <c r="F91" s="270">
        <v>0</v>
      </c>
      <c r="G91" s="208">
        <f>E91*F91</f>
        <v>0</v>
      </c>
      <c r="H91" s="192"/>
      <c r="I91" s="211"/>
      <c r="J91" s="161"/>
      <c r="K91" s="161"/>
      <c r="L91" s="161"/>
      <c r="M91" s="185"/>
      <c r="N91" s="185"/>
      <c r="O91" s="185"/>
      <c r="P91" s="185"/>
      <c r="Q91" s="185"/>
      <c r="R91" s="185"/>
      <c r="S91" s="185"/>
      <c r="T91" s="185"/>
      <c r="U91" s="185"/>
      <c r="V91" s="185"/>
      <c r="W91" s="185"/>
      <c r="X91" s="186"/>
    </row>
    <row r="92" spans="1:24" s="187" customFormat="1">
      <c r="A92" s="188">
        <f t="shared" ref="A92:A98" si="11">A91+1</f>
        <v>71</v>
      </c>
      <c r="B92" s="189" t="s">
        <v>258</v>
      </c>
      <c r="C92" s="198" t="s">
        <v>229</v>
      </c>
      <c r="D92" s="191" t="s">
        <v>21</v>
      </c>
      <c r="E92" s="192">
        <v>3</v>
      </c>
      <c r="F92" s="269">
        <v>0</v>
      </c>
      <c r="G92" s="194">
        <f t="shared" ref="G92:G98" si="12">E92*F92</f>
        <v>0</v>
      </c>
      <c r="H92" s="184"/>
      <c r="I92" s="177"/>
      <c r="J92" s="161"/>
      <c r="K92" s="161"/>
      <c r="L92" s="161"/>
      <c r="M92" s="185"/>
      <c r="N92" s="185"/>
      <c r="O92" s="185"/>
      <c r="P92" s="185"/>
      <c r="Q92" s="185"/>
      <c r="R92" s="185"/>
      <c r="S92" s="185"/>
      <c r="T92" s="185"/>
      <c r="U92" s="185"/>
      <c r="V92" s="185"/>
      <c r="W92" s="185"/>
      <c r="X92" s="186"/>
    </row>
    <row r="93" spans="1:24" s="187" customFormat="1" ht="20.399999999999999">
      <c r="A93" s="188">
        <f t="shared" si="11"/>
        <v>72</v>
      </c>
      <c r="B93" s="189" t="s">
        <v>259</v>
      </c>
      <c r="C93" s="198" t="s">
        <v>237</v>
      </c>
      <c r="D93" s="191" t="s">
        <v>21</v>
      </c>
      <c r="E93" s="192">
        <v>1</v>
      </c>
      <c r="F93" s="270">
        <v>0</v>
      </c>
      <c r="G93" s="208">
        <f t="shared" si="12"/>
        <v>0</v>
      </c>
      <c r="H93" s="184"/>
      <c r="I93" s="177"/>
      <c r="J93" s="161"/>
      <c r="K93" s="161"/>
      <c r="L93" s="161"/>
      <c r="M93" s="185"/>
      <c r="N93" s="185"/>
      <c r="O93" s="185"/>
      <c r="P93" s="185"/>
      <c r="Q93" s="185"/>
      <c r="R93" s="185"/>
      <c r="S93" s="185"/>
      <c r="T93" s="185"/>
      <c r="U93" s="185"/>
      <c r="V93" s="185"/>
      <c r="W93" s="185"/>
      <c r="X93" s="186"/>
    </row>
    <row r="94" spans="1:24" s="187" customFormat="1">
      <c r="A94" s="188">
        <f t="shared" si="11"/>
        <v>73</v>
      </c>
      <c r="B94" s="189" t="s">
        <v>260</v>
      </c>
      <c r="C94" s="198" t="s">
        <v>231</v>
      </c>
      <c r="D94" s="191" t="s">
        <v>21</v>
      </c>
      <c r="E94" s="192">
        <v>2</v>
      </c>
      <c r="F94" s="269">
        <v>0</v>
      </c>
      <c r="G94" s="194">
        <f t="shared" si="12"/>
        <v>0</v>
      </c>
      <c r="H94" s="184"/>
      <c r="I94" s="177"/>
      <c r="J94" s="161"/>
      <c r="K94" s="161"/>
      <c r="L94" s="161"/>
      <c r="M94" s="185"/>
      <c r="N94" s="185"/>
      <c r="O94" s="185"/>
      <c r="P94" s="185"/>
      <c r="Q94" s="185"/>
      <c r="R94" s="185"/>
      <c r="S94" s="185"/>
      <c r="T94" s="185"/>
      <c r="U94" s="185"/>
      <c r="V94" s="185"/>
      <c r="W94" s="185"/>
      <c r="X94" s="186"/>
    </row>
    <row r="95" spans="1:24" s="187" customFormat="1" ht="20.399999999999999">
      <c r="A95" s="188">
        <f t="shared" si="11"/>
        <v>74</v>
      </c>
      <c r="B95" s="189" t="s">
        <v>261</v>
      </c>
      <c r="C95" s="198" t="s">
        <v>262</v>
      </c>
      <c r="D95" s="191" t="s">
        <v>21</v>
      </c>
      <c r="E95" s="192">
        <v>1</v>
      </c>
      <c r="F95" s="269">
        <v>0</v>
      </c>
      <c r="G95" s="194">
        <f t="shared" si="12"/>
        <v>0</v>
      </c>
      <c r="H95" s="184"/>
      <c r="I95" s="177"/>
      <c r="J95" s="161"/>
      <c r="K95" s="161"/>
      <c r="L95" s="161"/>
      <c r="M95" s="185"/>
      <c r="N95" s="185"/>
      <c r="O95" s="185"/>
      <c r="P95" s="185"/>
      <c r="Q95" s="185"/>
      <c r="R95" s="185"/>
      <c r="S95" s="185"/>
      <c r="T95" s="185"/>
      <c r="U95" s="185"/>
      <c r="V95" s="185"/>
      <c r="W95" s="185"/>
      <c r="X95" s="186"/>
    </row>
    <row r="96" spans="1:24" s="187" customFormat="1">
      <c r="A96" s="188">
        <f t="shared" si="11"/>
        <v>75</v>
      </c>
      <c r="B96" s="189" t="s">
        <v>263</v>
      </c>
      <c r="C96" s="210" t="s">
        <v>250</v>
      </c>
      <c r="D96" s="191" t="s">
        <v>21</v>
      </c>
      <c r="E96" s="192">
        <v>2</v>
      </c>
      <c r="F96" s="269">
        <v>0</v>
      </c>
      <c r="G96" s="194">
        <f t="shared" si="12"/>
        <v>0</v>
      </c>
      <c r="H96" s="184"/>
      <c r="I96" s="177"/>
      <c r="J96" s="161"/>
      <c r="K96" s="161"/>
      <c r="L96" s="161"/>
      <c r="M96" s="185"/>
      <c r="N96" s="185"/>
      <c r="O96" s="185"/>
      <c r="P96" s="185"/>
      <c r="Q96" s="185"/>
      <c r="R96" s="185"/>
      <c r="S96" s="185"/>
      <c r="T96" s="185"/>
      <c r="U96" s="185"/>
      <c r="V96" s="185"/>
      <c r="W96" s="185"/>
      <c r="X96" s="186"/>
    </row>
    <row r="97" spans="1:24" s="187" customFormat="1">
      <c r="A97" s="188">
        <f t="shared" si="11"/>
        <v>76</v>
      </c>
      <c r="B97" s="189" t="s">
        <v>264</v>
      </c>
      <c r="C97" s="198" t="s">
        <v>252</v>
      </c>
      <c r="D97" s="191" t="s">
        <v>21</v>
      </c>
      <c r="E97" s="192">
        <v>2</v>
      </c>
      <c r="F97" s="270">
        <v>0</v>
      </c>
      <c r="G97" s="208">
        <f t="shared" si="12"/>
        <v>0</v>
      </c>
      <c r="H97" s="184"/>
      <c r="I97" s="177"/>
      <c r="J97" s="161"/>
      <c r="K97" s="161"/>
      <c r="L97" s="161"/>
      <c r="M97" s="185"/>
      <c r="N97" s="185"/>
      <c r="O97" s="185"/>
      <c r="P97" s="185"/>
      <c r="Q97" s="185"/>
      <c r="R97" s="185"/>
      <c r="S97" s="185"/>
      <c r="T97" s="185"/>
      <c r="U97" s="185"/>
      <c r="V97" s="185"/>
      <c r="W97" s="185"/>
      <c r="X97" s="186"/>
    </row>
    <row r="98" spans="1:24" s="187" customFormat="1">
      <c r="A98" s="188">
        <f t="shared" si="11"/>
        <v>77</v>
      </c>
      <c r="B98" s="189" t="s">
        <v>265</v>
      </c>
      <c r="C98" s="198" t="s">
        <v>266</v>
      </c>
      <c r="D98" s="191" t="s">
        <v>21</v>
      </c>
      <c r="E98" s="192">
        <f>E97+E96</f>
        <v>4</v>
      </c>
      <c r="F98" s="269">
        <v>0</v>
      </c>
      <c r="G98" s="194">
        <f t="shared" si="12"/>
        <v>0</v>
      </c>
      <c r="H98" s="184"/>
      <c r="I98" s="177"/>
      <c r="J98" s="161"/>
      <c r="K98" s="161"/>
      <c r="L98" s="161"/>
      <c r="M98" s="185"/>
      <c r="N98" s="185"/>
      <c r="O98" s="185"/>
      <c r="P98" s="185"/>
      <c r="Q98" s="185"/>
      <c r="R98" s="185"/>
      <c r="S98" s="185"/>
      <c r="T98" s="185"/>
      <c r="U98" s="185"/>
      <c r="V98" s="185"/>
      <c r="W98" s="185"/>
      <c r="X98" s="186"/>
    </row>
    <row r="99" spans="1:24" s="187" customFormat="1" ht="13.8">
      <c r="A99" s="188"/>
      <c r="B99" s="189"/>
      <c r="C99" s="209" t="s">
        <v>267</v>
      </c>
      <c r="D99" s="191"/>
      <c r="E99" s="192"/>
      <c r="F99" s="192"/>
      <c r="G99" s="208"/>
      <c r="H99" s="184"/>
      <c r="I99" s="177"/>
      <c r="J99" s="161"/>
      <c r="K99" s="161"/>
      <c r="L99" s="161"/>
      <c r="M99" s="185"/>
      <c r="N99" s="185"/>
      <c r="O99" s="185"/>
      <c r="P99" s="185"/>
      <c r="Q99" s="185"/>
      <c r="R99" s="185"/>
      <c r="S99" s="185"/>
      <c r="T99" s="185"/>
      <c r="U99" s="185"/>
      <c r="V99" s="185"/>
      <c r="W99" s="185"/>
      <c r="X99" s="186"/>
    </row>
    <row r="100" spans="1:24" s="187" customFormat="1">
      <c r="A100" s="188">
        <f>A98+1</f>
        <v>78</v>
      </c>
      <c r="B100" s="189" t="s">
        <v>268</v>
      </c>
      <c r="C100" s="198" t="s">
        <v>225</v>
      </c>
      <c r="D100" s="191" t="s">
        <v>21</v>
      </c>
      <c r="E100" s="192">
        <v>3</v>
      </c>
      <c r="F100" s="269">
        <v>0</v>
      </c>
      <c r="G100" s="194">
        <f t="shared" ref="G100:G106" si="13">E100*F100</f>
        <v>0</v>
      </c>
      <c r="H100" s="184"/>
      <c r="I100" s="177"/>
      <c r="J100" s="161"/>
      <c r="K100" s="161"/>
      <c r="L100" s="161"/>
      <c r="M100" s="185"/>
      <c r="N100" s="185"/>
      <c r="O100" s="185"/>
      <c r="P100" s="185"/>
      <c r="Q100" s="185"/>
      <c r="R100" s="185"/>
      <c r="S100" s="185"/>
      <c r="T100" s="185"/>
      <c r="U100" s="185"/>
      <c r="V100" s="185"/>
      <c r="W100" s="185"/>
      <c r="X100" s="186"/>
    </row>
    <row r="101" spans="1:24" s="187" customFormat="1" ht="20.399999999999999">
      <c r="A101" s="188">
        <f t="shared" ref="A101:A106" si="14">A100+1</f>
        <v>79</v>
      </c>
      <c r="B101" s="189" t="s">
        <v>269</v>
      </c>
      <c r="C101" s="198" t="s">
        <v>235</v>
      </c>
      <c r="D101" s="191" t="s">
        <v>21</v>
      </c>
      <c r="E101" s="192">
        <v>1</v>
      </c>
      <c r="F101" s="270">
        <v>0</v>
      </c>
      <c r="G101" s="208">
        <f t="shared" si="13"/>
        <v>0</v>
      </c>
      <c r="H101" s="184"/>
      <c r="I101" s="177"/>
      <c r="J101" s="161"/>
      <c r="K101" s="161"/>
      <c r="L101" s="161"/>
      <c r="M101" s="185"/>
      <c r="N101" s="185"/>
      <c r="O101" s="185"/>
      <c r="P101" s="185"/>
      <c r="Q101" s="185"/>
      <c r="R101" s="185"/>
      <c r="S101" s="185"/>
      <c r="T101" s="185"/>
      <c r="U101" s="185"/>
      <c r="V101" s="185"/>
      <c r="W101" s="185"/>
      <c r="X101" s="186"/>
    </row>
    <row r="102" spans="1:24" s="187" customFormat="1">
      <c r="A102" s="188">
        <f t="shared" si="14"/>
        <v>80</v>
      </c>
      <c r="B102" s="189" t="s">
        <v>270</v>
      </c>
      <c r="C102" s="198" t="s">
        <v>231</v>
      </c>
      <c r="D102" s="191" t="s">
        <v>21</v>
      </c>
      <c r="E102" s="192">
        <v>2</v>
      </c>
      <c r="F102" s="269">
        <v>0</v>
      </c>
      <c r="G102" s="194">
        <f t="shared" si="13"/>
        <v>0</v>
      </c>
      <c r="H102" s="184"/>
      <c r="I102" s="177"/>
      <c r="J102" s="161"/>
      <c r="K102" s="161"/>
      <c r="L102" s="161"/>
      <c r="M102" s="185"/>
      <c r="N102" s="185"/>
      <c r="O102" s="185"/>
      <c r="P102" s="185"/>
      <c r="Q102" s="185"/>
      <c r="R102" s="185"/>
      <c r="S102" s="185"/>
      <c r="T102" s="185"/>
      <c r="U102" s="185"/>
      <c r="V102" s="185"/>
      <c r="W102" s="185"/>
      <c r="X102" s="186"/>
    </row>
    <row r="103" spans="1:24" s="187" customFormat="1" ht="20.399999999999999">
      <c r="A103" s="188">
        <f t="shared" si="14"/>
        <v>81</v>
      </c>
      <c r="B103" s="189" t="s">
        <v>271</v>
      </c>
      <c r="C103" s="198" t="s">
        <v>272</v>
      </c>
      <c r="D103" s="191" t="s">
        <v>21</v>
      </c>
      <c r="E103" s="192">
        <v>1</v>
      </c>
      <c r="F103" s="269">
        <v>0</v>
      </c>
      <c r="G103" s="194">
        <f t="shared" si="13"/>
        <v>0</v>
      </c>
      <c r="H103" s="184"/>
      <c r="I103" s="177"/>
      <c r="J103" s="161"/>
      <c r="K103" s="161"/>
      <c r="L103" s="161"/>
      <c r="M103" s="185"/>
      <c r="N103" s="185"/>
      <c r="O103" s="185"/>
      <c r="P103" s="185"/>
      <c r="Q103" s="185"/>
      <c r="R103" s="185"/>
      <c r="S103" s="185"/>
      <c r="T103" s="185"/>
      <c r="U103" s="185"/>
      <c r="V103" s="185"/>
      <c r="W103" s="185"/>
      <c r="X103" s="186"/>
    </row>
    <row r="104" spans="1:24" s="187" customFormat="1">
      <c r="A104" s="188">
        <f t="shared" si="14"/>
        <v>82</v>
      </c>
      <c r="B104" s="189" t="s">
        <v>273</v>
      </c>
      <c r="C104" s="210" t="s">
        <v>250</v>
      </c>
      <c r="D104" s="191" t="s">
        <v>21</v>
      </c>
      <c r="E104" s="192">
        <v>2</v>
      </c>
      <c r="F104" s="269">
        <v>0</v>
      </c>
      <c r="G104" s="194">
        <f t="shared" si="13"/>
        <v>0</v>
      </c>
      <c r="H104" s="184"/>
      <c r="I104" s="177"/>
      <c r="J104" s="161"/>
      <c r="K104" s="161"/>
      <c r="L104" s="161"/>
      <c r="M104" s="185"/>
      <c r="N104" s="185"/>
      <c r="O104" s="185"/>
      <c r="P104" s="185"/>
      <c r="Q104" s="185"/>
      <c r="R104" s="185"/>
      <c r="S104" s="185"/>
      <c r="T104" s="185"/>
      <c r="U104" s="185"/>
      <c r="V104" s="185"/>
      <c r="W104" s="185"/>
      <c r="X104" s="186"/>
    </row>
    <row r="105" spans="1:24" s="187" customFormat="1">
      <c r="A105" s="188">
        <f t="shared" si="14"/>
        <v>83</v>
      </c>
      <c r="B105" s="189" t="s">
        <v>274</v>
      </c>
      <c r="C105" s="198" t="s">
        <v>252</v>
      </c>
      <c r="D105" s="191" t="s">
        <v>21</v>
      </c>
      <c r="E105" s="192">
        <v>2</v>
      </c>
      <c r="F105" s="270">
        <v>0</v>
      </c>
      <c r="G105" s="208">
        <f t="shared" si="13"/>
        <v>0</v>
      </c>
      <c r="H105" s="184"/>
      <c r="I105" s="177"/>
      <c r="J105" s="161"/>
      <c r="K105" s="161"/>
      <c r="L105" s="161"/>
      <c r="M105" s="185"/>
      <c r="N105" s="185"/>
      <c r="O105" s="185"/>
      <c r="P105" s="185"/>
      <c r="Q105" s="185"/>
      <c r="R105" s="185"/>
      <c r="S105" s="185"/>
      <c r="T105" s="185"/>
      <c r="U105" s="185"/>
      <c r="V105" s="185"/>
      <c r="W105" s="185"/>
      <c r="X105" s="186"/>
    </row>
    <row r="106" spans="1:24" s="187" customFormat="1">
      <c r="A106" s="188">
        <f t="shared" si="14"/>
        <v>84</v>
      </c>
      <c r="B106" s="189" t="s">
        <v>275</v>
      </c>
      <c r="C106" s="198" t="s">
        <v>266</v>
      </c>
      <c r="D106" s="191" t="s">
        <v>21</v>
      </c>
      <c r="E106" s="192">
        <f>E105+E104</f>
        <v>4</v>
      </c>
      <c r="F106" s="269">
        <v>0</v>
      </c>
      <c r="G106" s="194">
        <f t="shared" si="13"/>
        <v>0</v>
      </c>
      <c r="H106" s="184"/>
      <c r="I106" s="177"/>
      <c r="J106" s="161"/>
      <c r="K106" s="161"/>
      <c r="L106" s="161"/>
      <c r="M106" s="185"/>
      <c r="N106" s="185"/>
      <c r="O106" s="185"/>
      <c r="P106" s="185"/>
      <c r="Q106" s="185"/>
      <c r="R106" s="185"/>
      <c r="S106" s="185"/>
      <c r="T106" s="185"/>
      <c r="U106" s="185"/>
      <c r="V106" s="185"/>
      <c r="W106" s="185"/>
      <c r="X106" s="186"/>
    </row>
    <row r="107" spans="1:24" s="187" customFormat="1" ht="13.8">
      <c r="A107" s="188"/>
      <c r="B107" s="189"/>
      <c r="C107" s="209" t="s">
        <v>276</v>
      </c>
      <c r="D107" s="191"/>
      <c r="E107" s="192"/>
      <c r="F107" s="192"/>
      <c r="G107" s="208"/>
      <c r="H107" s="184"/>
      <c r="I107" s="177"/>
      <c r="J107" s="161"/>
      <c r="K107" s="161"/>
      <c r="L107" s="161"/>
      <c r="M107" s="185"/>
      <c r="N107" s="185"/>
      <c r="O107" s="185"/>
      <c r="P107" s="185"/>
      <c r="Q107" s="185"/>
      <c r="R107" s="185"/>
      <c r="S107" s="185"/>
      <c r="T107" s="185"/>
      <c r="U107" s="185"/>
      <c r="V107" s="185"/>
      <c r="W107" s="185"/>
      <c r="X107" s="186"/>
    </row>
    <row r="108" spans="1:24" s="187" customFormat="1">
      <c r="A108" s="188">
        <f>A106+1</f>
        <v>85</v>
      </c>
      <c r="B108" s="189" t="s">
        <v>277</v>
      </c>
      <c r="C108" s="198" t="s">
        <v>278</v>
      </c>
      <c r="D108" s="191" t="s">
        <v>21</v>
      </c>
      <c r="E108" s="192">
        <v>2</v>
      </c>
      <c r="F108" s="270">
        <v>0</v>
      </c>
      <c r="G108" s="208">
        <f t="shared" ref="G108:G116" si="15">E108*F108</f>
        <v>0</v>
      </c>
      <c r="H108" s="192"/>
      <c r="I108" s="211"/>
      <c r="J108" s="161"/>
      <c r="K108" s="161"/>
      <c r="L108" s="161"/>
      <c r="M108" s="185"/>
      <c r="N108" s="185"/>
      <c r="O108" s="185"/>
      <c r="P108" s="185"/>
      <c r="Q108" s="185"/>
      <c r="R108" s="185"/>
      <c r="S108" s="185"/>
      <c r="T108" s="185"/>
      <c r="U108" s="185"/>
      <c r="V108" s="185"/>
      <c r="W108" s="185"/>
      <c r="X108" s="186"/>
    </row>
    <row r="109" spans="1:24" s="187" customFormat="1">
      <c r="A109" s="188">
        <f>A108+1</f>
        <v>86</v>
      </c>
      <c r="B109" s="189" t="s">
        <v>279</v>
      </c>
      <c r="C109" s="198" t="s">
        <v>280</v>
      </c>
      <c r="D109" s="191" t="s">
        <v>21</v>
      </c>
      <c r="E109" s="192">
        <v>2</v>
      </c>
      <c r="F109" s="270">
        <v>0</v>
      </c>
      <c r="G109" s="208">
        <f t="shared" si="15"/>
        <v>0</v>
      </c>
      <c r="H109" s="192"/>
      <c r="I109" s="211"/>
      <c r="J109" s="161"/>
      <c r="K109" s="161"/>
      <c r="L109" s="161"/>
      <c r="M109" s="185"/>
      <c r="N109" s="185"/>
      <c r="O109" s="185"/>
      <c r="P109" s="185"/>
      <c r="Q109" s="185"/>
      <c r="R109" s="185"/>
      <c r="S109" s="185"/>
      <c r="T109" s="185"/>
      <c r="U109" s="185"/>
      <c r="V109" s="185"/>
      <c r="W109" s="185"/>
      <c r="X109" s="186"/>
    </row>
    <row r="110" spans="1:24" s="187" customFormat="1">
      <c r="A110" s="188">
        <f t="shared" ref="A110:A116" si="16">A109+1</f>
        <v>87</v>
      </c>
      <c r="B110" s="189" t="s">
        <v>281</v>
      </c>
      <c r="C110" s="198" t="s">
        <v>282</v>
      </c>
      <c r="D110" s="191" t="s">
        <v>21</v>
      </c>
      <c r="E110" s="192">
        <v>3</v>
      </c>
      <c r="F110" s="269">
        <v>0</v>
      </c>
      <c r="G110" s="194">
        <f t="shared" si="15"/>
        <v>0</v>
      </c>
      <c r="H110" s="184"/>
      <c r="I110" s="177"/>
      <c r="J110" s="161"/>
      <c r="K110" s="161"/>
      <c r="L110" s="161"/>
      <c r="M110" s="185"/>
      <c r="N110" s="185"/>
      <c r="O110" s="185"/>
      <c r="P110" s="185"/>
      <c r="Q110" s="185"/>
      <c r="R110" s="185"/>
      <c r="S110" s="185"/>
      <c r="T110" s="185"/>
      <c r="U110" s="185"/>
      <c r="V110" s="185"/>
      <c r="W110" s="185"/>
      <c r="X110" s="186"/>
    </row>
    <row r="111" spans="1:24" s="187" customFormat="1" ht="20.399999999999999">
      <c r="A111" s="188">
        <f t="shared" si="16"/>
        <v>88</v>
      </c>
      <c r="B111" s="189" t="s">
        <v>283</v>
      </c>
      <c r="C111" s="198" t="s">
        <v>284</v>
      </c>
      <c r="D111" s="191" t="s">
        <v>21</v>
      </c>
      <c r="E111" s="192">
        <v>1</v>
      </c>
      <c r="F111" s="270">
        <v>0</v>
      </c>
      <c r="G111" s="208">
        <f t="shared" si="15"/>
        <v>0</v>
      </c>
      <c r="H111" s="184"/>
      <c r="I111" s="177"/>
      <c r="J111" s="161"/>
      <c r="K111" s="161"/>
      <c r="L111" s="161"/>
      <c r="M111" s="185"/>
      <c r="N111" s="185"/>
      <c r="O111" s="185"/>
      <c r="P111" s="185"/>
      <c r="Q111" s="185"/>
      <c r="R111" s="185"/>
      <c r="S111" s="185"/>
      <c r="T111" s="185"/>
      <c r="U111" s="185"/>
      <c r="V111" s="185"/>
      <c r="W111" s="185"/>
      <c r="X111" s="186"/>
    </row>
    <row r="112" spans="1:24" s="187" customFormat="1">
      <c r="A112" s="188">
        <f t="shared" si="16"/>
        <v>89</v>
      </c>
      <c r="B112" s="189" t="s">
        <v>285</v>
      </c>
      <c r="C112" s="198" t="s">
        <v>231</v>
      </c>
      <c r="D112" s="191" t="s">
        <v>21</v>
      </c>
      <c r="E112" s="192">
        <v>2</v>
      </c>
      <c r="F112" s="269">
        <v>0</v>
      </c>
      <c r="G112" s="194">
        <f t="shared" si="15"/>
        <v>0</v>
      </c>
      <c r="H112" s="184"/>
      <c r="I112" s="177"/>
      <c r="J112" s="161"/>
      <c r="K112" s="161"/>
      <c r="L112" s="161"/>
      <c r="M112" s="185"/>
      <c r="N112" s="185"/>
      <c r="O112" s="185"/>
      <c r="P112" s="185"/>
      <c r="Q112" s="185"/>
      <c r="R112" s="185"/>
      <c r="S112" s="185"/>
      <c r="T112" s="185"/>
      <c r="U112" s="185"/>
      <c r="V112" s="185"/>
      <c r="W112" s="185"/>
      <c r="X112" s="186"/>
    </row>
    <row r="113" spans="1:24" s="187" customFormat="1" ht="20.399999999999999">
      <c r="A113" s="188">
        <f t="shared" si="16"/>
        <v>90</v>
      </c>
      <c r="B113" s="189" t="s">
        <v>286</v>
      </c>
      <c r="C113" s="198" t="s">
        <v>262</v>
      </c>
      <c r="D113" s="191" t="s">
        <v>21</v>
      </c>
      <c r="E113" s="192">
        <v>1</v>
      </c>
      <c r="F113" s="269">
        <v>0</v>
      </c>
      <c r="G113" s="194">
        <f t="shared" si="15"/>
        <v>0</v>
      </c>
      <c r="H113" s="184"/>
      <c r="I113" s="177"/>
      <c r="J113" s="161"/>
      <c r="K113" s="161"/>
      <c r="L113" s="161"/>
      <c r="M113" s="185"/>
      <c r="N113" s="185"/>
      <c r="O113" s="185"/>
      <c r="P113" s="185"/>
      <c r="Q113" s="185"/>
      <c r="R113" s="185"/>
      <c r="S113" s="185"/>
      <c r="T113" s="185"/>
      <c r="U113" s="185"/>
      <c r="V113" s="185"/>
      <c r="W113" s="185"/>
      <c r="X113" s="186"/>
    </row>
    <row r="114" spans="1:24" s="187" customFormat="1">
      <c r="A114" s="188">
        <f t="shared" si="16"/>
        <v>91</v>
      </c>
      <c r="B114" s="189" t="s">
        <v>287</v>
      </c>
      <c r="C114" s="210" t="s">
        <v>250</v>
      </c>
      <c r="D114" s="191" t="s">
        <v>21</v>
      </c>
      <c r="E114" s="192">
        <v>2</v>
      </c>
      <c r="F114" s="269">
        <v>0</v>
      </c>
      <c r="G114" s="194">
        <f t="shared" si="15"/>
        <v>0</v>
      </c>
      <c r="H114" s="184"/>
      <c r="I114" s="177"/>
      <c r="J114" s="161"/>
      <c r="K114" s="161"/>
      <c r="L114" s="161"/>
      <c r="M114" s="185"/>
      <c r="N114" s="185"/>
      <c r="O114" s="185"/>
      <c r="P114" s="185"/>
      <c r="Q114" s="185"/>
      <c r="R114" s="185"/>
      <c r="S114" s="185"/>
      <c r="T114" s="185"/>
      <c r="U114" s="185"/>
      <c r="V114" s="185"/>
      <c r="W114" s="185"/>
      <c r="X114" s="186"/>
    </row>
    <row r="115" spans="1:24" s="187" customFormat="1">
      <c r="A115" s="188">
        <f t="shared" si="16"/>
        <v>92</v>
      </c>
      <c r="B115" s="189" t="s">
        <v>288</v>
      </c>
      <c r="C115" s="198" t="s">
        <v>252</v>
      </c>
      <c r="D115" s="191" t="s">
        <v>21</v>
      </c>
      <c r="E115" s="192">
        <v>2</v>
      </c>
      <c r="F115" s="270">
        <v>0</v>
      </c>
      <c r="G115" s="208">
        <f t="shared" si="15"/>
        <v>0</v>
      </c>
      <c r="H115" s="184"/>
      <c r="I115" s="177"/>
      <c r="J115" s="161"/>
      <c r="K115" s="161"/>
      <c r="L115" s="161"/>
      <c r="M115" s="185"/>
      <c r="N115" s="185"/>
      <c r="O115" s="185"/>
      <c r="P115" s="185"/>
      <c r="Q115" s="185"/>
      <c r="R115" s="185"/>
      <c r="S115" s="185"/>
      <c r="T115" s="185"/>
      <c r="U115" s="185"/>
      <c r="V115" s="185"/>
      <c r="W115" s="185"/>
      <c r="X115" s="186"/>
    </row>
    <row r="116" spans="1:24" s="187" customFormat="1">
      <c r="A116" s="188">
        <f t="shared" si="16"/>
        <v>93</v>
      </c>
      <c r="B116" s="189" t="s">
        <v>289</v>
      </c>
      <c r="C116" s="198" t="s">
        <v>266</v>
      </c>
      <c r="D116" s="191" t="s">
        <v>21</v>
      </c>
      <c r="E116" s="192">
        <f>E115+E114</f>
        <v>4</v>
      </c>
      <c r="F116" s="269">
        <v>0</v>
      </c>
      <c r="G116" s="194">
        <f t="shared" si="15"/>
        <v>0</v>
      </c>
      <c r="H116" s="184"/>
      <c r="I116" s="177"/>
      <c r="J116" s="161"/>
      <c r="K116" s="161"/>
      <c r="L116" s="161"/>
      <c r="M116" s="185"/>
      <c r="N116" s="185"/>
      <c r="O116" s="185"/>
      <c r="P116" s="185"/>
      <c r="Q116" s="185"/>
      <c r="R116" s="185"/>
      <c r="S116" s="185"/>
      <c r="T116" s="185"/>
      <c r="U116" s="185"/>
      <c r="V116" s="185"/>
      <c r="W116" s="185"/>
      <c r="X116" s="186"/>
    </row>
    <row r="117" spans="1:24" s="187" customFormat="1" ht="13.8">
      <c r="A117" s="188"/>
      <c r="B117" s="189"/>
      <c r="C117" s="209" t="s">
        <v>290</v>
      </c>
      <c r="D117" s="191"/>
      <c r="E117" s="192"/>
      <c r="F117" s="192"/>
      <c r="G117" s="208"/>
      <c r="H117" s="184"/>
      <c r="I117" s="177"/>
      <c r="J117" s="161"/>
      <c r="K117" s="161"/>
      <c r="L117" s="161"/>
      <c r="M117" s="185"/>
      <c r="N117" s="185"/>
      <c r="O117" s="185"/>
      <c r="P117" s="185"/>
      <c r="Q117" s="185"/>
      <c r="R117" s="185"/>
      <c r="S117" s="185"/>
      <c r="T117" s="185"/>
      <c r="U117" s="185"/>
      <c r="V117" s="185"/>
      <c r="W117" s="185"/>
      <c r="X117" s="186"/>
    </row>
    <row r="118" spans="1:24" s="187" customFormat="1">
      <c r="A118" s="188">
        <f>A116+1</f>
        <v>94</v>
      </c>
      <c r="B118" s="189" t="s">
        <v>291</v>
      </c>
      <c r="C118" s="198" t="s">
        <v>255</v>
      </c>
      <c r="D118" s="191" t="s">
        <v>21</v>
      </c>
      <c r="E118" s="192">
        <v>2</v>
      </c>
      <c r="F118" s="270">
        <v>0</v>
      </c>
      <c r="G118" s="208">
        <f>E118*F118</f>
        <v>0</v>
      </c>
      <c r="H118" s="192"/>
      <c r="I118" s="211"/>
      <c r="J118" s="161"/>
      <c r="K118" s="161"/>
      <c r="L118" s="161"/>
      <c r="M118" s="185"/>
      <c r="N118" s="185"/>
      <c r="O118" s="185"/>
      <c r="P118" s="185"/>
      <c r="Q118" s="185"/>
      <c r="R118" s="185"/>
      <c r="S118" s="185"/>
      <c r="T118" s="185"/>
      <c r="U118" s="185"/>
      <c r="V118" s="185"/>
      <c r="W118" s="185"/>
      <c r="X118" s="186"/>
    </row>
    <row r="119" spans="1:24" s="187" customFormat="1">
      <c r="A119" s="188">
        <f>A118+1</f>
        <v>95</v>
      </c>
      <c r="B119" s="189" t="s">
        <v>292</v>
      </c>
      <c r="C119" s="198" t="s">
        <v>257</v>
      </c>
      <c r="D119" s="191" t="s">
        <v>21</v>
      </c>
      <c r="E119" s="192">
        <v>2</v>
      </c>
      <c r="F119" s="270">
        <v>0</v>
      </c>
      <c r="G119" s="208">
        <f>E119*F119</f>
        <v>0</v>
      </c>
      <c r="H119" s="192"/>
      <c r="I119" s="211"/>
      <c r="J119" s="161"/>
      <c r="K119" s="161"/>
      <c r="L119" s="161"/>
      <c r="M119" s="185"/>
      <c r="N119" s="185"/>
      <c r="O119" s="185"/>
      <c r="P119" s="185"/>
      <c r="Q119" s="185"/>
      <c r="R119" s="185"/>
      <c r="S119" s="185"/>
      <c r="T119" s="185"/>
      <c r="U119" s="185"/>
      <c r="V119" s="185"/>
      <c r="W119" s="185"/>
      <c r="X119" s="186"/>
    </row>
    <row r="120" spans="1:24" s="187" customFormat="1">
      <c r="A120" s="188">
        <f t="shared" ref="A120:A126" si="17">A119+1</f>
        <v>96</v>
      </c>
      <c r="B120" s="189" t="s">
        <v>293</v>
      </c>
      <c r="C120" s="198" t="s">
        <v>229</v>
      </c>
      <c r="D120" s="191" t="s">
        <v>21</v>
      </c>
      <c r="E120" s="192">
        <v>3</v>
      </c>
      <c r="F120" s="269">
        <v>0</v>
      </c>
      <c r="G120" s="194">
        <f t="shared" ref="G120:G126" si="18">E120*F120</f>
        <v>0</v>
      </c>
      <c r="H120" s="184"/>
      <c r="I120" s="177"/>
      <c r="J120" s="161"/>
      <c r="K120" s="161"/>
      <c r="L120" s="161"/>
      <c r="M120" s="185"/>
      <c r="N120" s="185"/>
      <c r="O120" s="185"/>
      <c r="P120" s="185"/>
      <c r="Q120" s="185"/>
      <c r="R120" s="185"/>
      <c r="S120" s="185"/>
      <c r="T120" s="185"/>
      <c r="U120" s="185"/>
      <c r="V120" s="185"/>
      <c r="W120" s="185"/>
      <c r="X120" s="186"/>
    </row>
    <row r="121" spans="1:24" s="187" customFormat="1" ht="20.399999999999999">
      <c r="A121" s="188">
        <f t="shared" si="17"/>
        <v>97</v>
      </c>
      <c r="B121" s="189" t="s">
        <v>294</v>
      </c>
      <c r="C121" s="198" t="s">
        <v>237</v>
      </c>
      <c r="D121" s="191" t="s">
        <v>21</v>
      </c>
      <c r="E121" s="192">
        <v>1</v>
      </c>
      <c r="F121" s="270">
        <v>0</v>
      </c>
      <c r="G121" s="208">
        <f t="shared" si="18"/>
        <v>0</v>
      </c>
      <c r="H121" s="184"/>
      <c r="I121" s="177"/>
      <c r="J121" s="161"/>
      <c r="K121" s="161"/>
      <c r="L121" s="161"/>
      <c r="M121" s="185"/>
      <c r="N121" s="185"/>
      <c r="O121" s="185"/>
      <c r="P121" s="185"/>
      <c r="Q121" s="185"/>
      <c r="R121" s="185"/>
      <c r="S121" s="185"/>
      <c r="T121" s="185"/>
      <c r="U121" s="185"/>
      <c r="V121" s="185"/>
      <c r="W121" s="185"/>
      <c r="X121" s="186"/>
    </row>
    <row r="122" spans="1:24" s="187" customFormat="1">
      <c r="A122" s="188">
        <f t="shared" si="17"/>
        <v>98</v>
      </c>
      <c r="B122" s="189" t="s">
        <v>295</v>
      </c>
      <c r="C122" s="198" t="s">
        <v>231</v>
      </c>
      <c r="D122" s="191" t="s">
        <v>21</v>
      </c>
      <c r="E122" s="192">
        <v>2</v>
      </c>
      <c r="F122" s="269">
        <v>0</v>
      </c>
      <c r="G122" s="194">
        <f t="shared" si="18"/>
        <v>0</v>
      </c>
      <c r="H122" s="184"/>
      <c r="I122" s="177"/>
      <c r="J122" s="161"/>
      <c r="K122" s="161"/>
      <c r="L122" s="161"/>
      <c r="M122" s="185"/>
      <c r="N122" s="185"/>
      <c r="O122" s="185"/>
      <c r="P122" s="185"/>
      <c r="Q122" s="185"/>
      <c r="R122" s="185"/>
      <c r="S122" s="185"/>
      <c r="T122" s="185"/>
      <c r="U122" s="185"/>
      <c r="V122" s="185"/>
      <c r="W122" s="185"/>
      <c r="X122" s="186"/>
    </row>
    <row r="123" spans="1:24" s="187" customFormat="1" ht="20.399999999999999">
      <c r="A123" s="188">
        <f t="shared" si="17"/>
        <v>99</v>
      </c>
      <c r="B123" s="189" t="s">
        <v>296</v>
      </c>
      <c r="C123" s="198" t="s">
        <v>262</v>
      </c>
      <c r="D123" s="191" t="s">
        <v>21</v>
      </c>
      <c r="E123" s="192">
        <v>1</v>
      </c>
      <c r="F123" s="269">
        <v>0</v>
      </c>
      <c r="G123" s="194">
        <f t="shared" si="18"/>
        <v>0</v>
      </c>
      <c r="H123" s="184"/>
      <c r="I123" s="177"/>
      <c r="J123" s="161"/>
      <c r="K123" s="161"/>
      <c r="L123" s="161"/>
      <c r="M123" s="185"/>
      <c r="N123" s="185"/>
      <c r="O123" s="185"/>
      <c r="P123" s="185"/>
      <c r="Q123" s="185"/>
      <c r="R123" s="185"/>
      <c r="S123" s="185"/>
      <c r="T123" s="185"/>
      <c r="U123" s="185"/>
      <c r="V123" s="185"/>
      <c r="W123" s="185"/>
      <c r="X123" s="186"/>
    </row>
    <row r="124" spans="1:24" s="187" customFormat="1">
      <c r="A124" s="188">
        <f t="shared" si="17"/>
        <v>100</v>
      </c>
      <c r="B124" s="189" t="s">
        <v>297</v>
      </c>
      <c r="C124" s="210" t="s">
        <v>250</v>
      </c>
      <c r="D124" s="191" t="s">
        <v>21</v>
      </c>
      <c r="E124" s="192">
        <v>2</v>
      </c>
      <c r="F124" s="269">
        <v>0</v>
      </c>
      <c r="G124" s="194">
        <f t="shared" si="18"/>
        <v>0</v>
      </c>
      <c r="H124" s="184"/>
      <c r="I124" s="177"/>
      <c r="J124" s="161"/>
      <c r="K124" s="161"/>
      <c r="L124" s="161"/>
      <c r="M124" s="185"/>
      <c r="N124" s="185"/>
      <c r="O124" s="185"/>
      <c r="P124" s="185"/>
      <c r="Q124" s="185"/>
      <c r="R124" s="185"/>
      <c r="S124" s="185"/>
      <c r="T124" s="185"/>
      <c r="U124" s="185"/>
      <c r="V124" s="185"/>
      <c r="W124" s="185"/>
      <c r="X124" s="186"/>
    </row>
    <row r="125" spans="1:24" s="187" customFormat="1">
      <c r="A125" s="188">
        <f t="shared" si="17"/>
        <v>101</v>
      </c>
      <c r="B125" s="189" t="s">
        <v>298</v>
      </c>
      <c r="C125" s="198" t="s">
        <v>252</v>
      </c>
      <c r="D125" s="191" t="s">
        <v>21</v>
      </c>
      <c r="E125" s="192">
        <v>2</v>
      </c>
      <c r="F125" s="270">
        <v>0</v>
      </c>
      <c r="G125" s="208">
        <f t="shared" si="18"/>
        <v>0</v>
      </c>
      <c r="H125" s="184"/>
      <c r="I125" s="177"/>
      <c r="J125" s="161"/>
      <c r="K125" s="161"/>
      <c r="L125" s="161"/>
      <c r="M125" s="185"/>
      <c r="N125" s="185"/>
      <c r="O125" s="185"/>
      <c r="P125" s="185"/>
      <c r="Q125" s="185"/>
      <c r="R125" s="185"/>
      <c r="S125" s="185"/>
      <c r="T125" s="185"/>
      <c r="U125" s="185"/>
      <c r="V125" s="185"/>
      <c r="W125" s="185"/>
      <c r="X125" s="186"/>
    </row>
    <row r="126" spans="1:24" s="187" customFormat="1">
      <c r="A126" s="188">
        <f t="shared" si="17"/>
        <v>102</v>
      </c>
      <c r="B126" s="189" t="s">
        <v>299</v>
      </c>
      <c r="C126" s="198" t="s">
        <v>266</v>
      </c>
      <c r="D126" s="191" t="s">
        <v>21</v>
      </c>
      <c r="E126" s="192">
        <f>E125+E124</f>
        <v>4</v>
      </c>
      <c r="F126" s="269">
        <v>0</v>
      </c>
      <c r="G126" s="194">
        <f t="shared" si="18"/>
        <v>0</v>
      </c>
      <c r="H126" s="184"/>
      <c r="I126" s="177"/>
      <c r="J126" s="161"/>
      <c r="K126" s="161"/>
      <c r="L126" s="161"/>
      <c r="M126" s="185"/>
      <c r="N126" s="185"/>
      <c r="O126" s="185"/>
      <c r="P126" s="185"/>
      <c r="Q126" s="185"/>
      <c r="R126" s="185"/>
      <c r="S126" s="185"/>
      <c r="T126" s="185"/>
      <c r="U126" s="185"/>
      <c r="V126" s="185"/>
      <c r="W126" s="185"/>
      <c r="X126" s="186"/>
    </row>
    <row r="127" spans="1:24" s="187" customFormat="1" ht="13.8">
      <c r="A127" s="188"/>
      <c r="B127" s="189"/>
      <c r="C127" s="209" t="s">
        <v>300</v>
      </c>
      <c r="D127" s="191"/>
      <c r="E127" s="192"/>
      <c r="F127" s="192"/>
      <c r="G127" s="208"/>
      <c r="H127" s="184"/>
      <c r="I127" s="177"/>
      <c r="J127" s="161"/>
      <c r="K127" s="161"/>
      <c r="L127" s="161"/>
      <c r="M127" s="185"/>
      <c r="N127" s="185"/>
      <c r="O127" s="185"/>
      <c r="P127" s="185"/>
      <c r="Q127" s="185"/>
      <c r="R127" s="185"/>
      <c r="S127" s="185"/>
      <c r="T127" s="185"/>
      <c r="U127" s="185"/>
      <c r="V127" s="185"/>
      <c r="W127" s="185"/>
      <c r="X127" s="186"/>
    </row>
    <row r="128" spans="1:24" s="187" customFormat="1">
      <c r="A128" s="188">
        <f>A126+1</f>
        <v>103</v>
      </c>
      <c r="B128" s="189" t="s">
        <v>301</v>
      </c>
      <c r="C128" s="198" t="s">
        <v>302</v>
      </c>
      <c r="D128" s="191" t="s">
        <v>21</v>
      </c>
      <c r="E128" s="192">
        <v>2</v>
      </c>
      <c r="F128" s="270">
        <v>0</v>
      </c>
      <c r="G128" s="208">
        <f t="shared" ref="G128:G138" si="19">E128*F128</f>
        <v>0</v>
      </c>
      <c r="H128" s="192"/>
      <c r="I128" s="211"/>
      <c r="J128" s="161"/>
      <c r="K128" s="161"/>
      <c r="L128" s="161"/>
      <c r="M128" s="185"/>
      <c r="N128" s="185"/>
      <c r="O128" s="185"/>
      <c r="P128" s="185"/>
      <c r="Q128" s="185"/>
      <c r="R128" s="185"/>
      <c r="S128" s="185"/>
      <c r="T128" s="185"/>
      <c r="U128" s="185"/>
      <c r="V128" s="185"/>
      <c r="W128" s="185"/>
      <c r="X128" s="186"/>
    </row>
    <row r="129" spans="1:45" s="187" customFormat="1">
      <c r="A129" s="188">
        <f>A128+1</f>
        <v>104</v>
      </c>
      <c r="B129" s="189" t="s">
        <v>303</v>
      </c>
      <c r="C129" s="198" t="s">
        <v>304</v>
      </c>
      <c r="D129" s="191" t="s">
        <v>21</v>
      </c>
      <c r="E129" s="192">
        <v>2</v>
      </c>
      <c r="F129" s="270">
        <v>0</v>
      </c>
      <c r="G129" s="208">
        <f t="shared" si="19"/>
        <v>0</v>
      </c>
      <c r="H129" s="192"/>
      <c r="I129" s="211"/>
      <c r="J129" s="161"/>
      <c r="K129" s="161"/>
      <c r="L129" s="161"/>
      <c r="M129" s="185"/>
      <c r="N129" s="185"/>
      <c r="O129" s="185"/>
      <c r="P129" s="185"/>
      <c r="Q129" s="185"/>
      <c r="R129" s="185"/>
      <c r="S129" s="185"/>
      <c r="T129" s="185"/>
      <c r="U129" s="185"/>
      <c r="V129" s="185"/>
      <c r="W129" s="185"/>
      <c r="X129" s="186"/>
    </row>
    <row r="130" spans="1:45" s="187" customFormat="1">
      <c r="A130" s="188">
        <f t="shared" ref="A130:A138" si="20">A129+1</f>
        <v>105</v>
      </c>
      <c r="B130" s="189" t="s">
        <v>305</v>
      </c>
      <c r="C130" s="198" t="s">
        <v>306</v>
      </c>
      <c r="D130" s="191" t="s">
        <v>21</v>
      </c>
      <c r="E130" s="192">
        <v>3</v>
      </c>
      <c r="F130" s="269">
        <v>0</v>
      </c>
      <c r="G130" s="194">
        <f t="shared" si="19"/>
        <v>0</v>
      </c>
      <c r="H130" s="184"/>
      <c r="I130" s="177"/>
      <c r="J130" s="161"/>
      <c r="K130" s="161"/>
      <c r="L130" s="161"/>
      <c r="M130" s="185"/>
      <c r="N130" s="185"/>
      <c r="O130" s="185"/>
      <c r="P130" s="185"/>
      <c r="Q130" s="185"/>
      <c r="R130" s="185"/>
      <c r="S130" s="185"/>
      <c r="T130" s="185"/>
      <c r="U130" s="185"/>
      <c r="V130" s="185"/>
      <c r="W130" s="185"/>
      <c r="X130" s="186"/>
    </row>
    <row r="131" spans="1:45" s="187" customFormat="1">
      <c r="A131" s="188">
        <f t="shared" si="20"/>
        <v>106</v>
      </c>
      <c r="B131" s="189" t="s">
        <v>307</v>
      </c>
      <c r="C131" s="198" t="s">
        <v>306</v>
      </c>
      <c r="D131" s="191" t="s">
        <v>21</v>
      </c>
      <c r="E131" s="192">
        <v>1</v>
      </c>
      <c r="F131" s="270">
        <v>0</v>
      </c>
      <c r="G131" s="208">
        <f t="shared" si="19"/>
        <v>0</v>
      </c>
      <c r="H131" s="184"/>
      <c r="I131" s="177"/>
      <c r="J131" s="161"/>
      <c r="K131" s="161"/>
      <c r="L131" s="161"/>
      <c r="M131" s="185"/>
      <c r="N131" s="185"/>
      <c r="O131" s="185"/>
      <c r="P131" s="185"/>
      <c r="Q131" s="185"/>
      <c r="R131" s="185"/>
      <c r="S131" s="185"/>
      <c r="T131" s="185"/>
      <c r="U131" s="185"/>
      <c r="V131" s="185"/>
      <c r="W131" s="185"/>
      <c r="X131" s="186"/>
    </row>
    <row r="132" spans="1:45" s="187" customFormat="1">
      <c r="A132" s="188">
        <f t="shared" si="20"/>
        <v>107</v>
      </c>
      <c r="B132" s="189" t="s">
        <v>308</v>
      </c>
      <c r="C132" s="198" t="s">
        <v>231</v>
      </c>
      <c r="D132" s="191" t="s">
        <v>21</v>
      </c>
      <c r="E132" s="192">
        <v>2</v>
      </c>
      <c r="F132" s="269">
        <v>0</v>
      </c>
      <c r="G132" s="194">
        <f t="shared" si="19"/>
        <v>0</v>
      </c>
      <c r="H132" s="184"/>
      <c r="I132" s="177"/>
      <c r="J132" s="161"/>
      <c r="K132" s="161"/>
      <c r="L132" s="161"/>
      <c r="M132" s="185"/>
      <c r="N132" s="185"/>
      <c r="O132" s="185"/>
      <c r="P132" s="185"/>
      <c r="Q132" s="185"/>
      <c r="R132" s="185"/>
      <c r="S132" s="185"/>
      <c r="T132" s="185"/>
      <c r="U132" s="185"/>
      <c r="V132" s="185"/>
      <c r="W132" s="185"/>
      <c r="X132" s="186"/>
    </row>
    <row r="133" spans="1:45" s="187" customFormat="1" ht="20.399999999999999">
      <c r="A133" s="188">
        <f t="shared" si="20"/>
        <v>108</v>
      </c>
      <c r="B133" s="189" t="s">
        <v>309</v>
      </c>
      <c r="C133" s="198" t="s">
        <v>310</v>
      </c>
      <c r="D133" s="191" t="s">
        <v>21</v>
      </c>
      <c r="E133" s="192">
        <v>1</v>
      </c>
      <c r="F133" s="269">
        <v>0</v>
      </c>
      <c r="G133" s="194">
        <f t="shared" si="19"/>
        <v>0</v>
      </c>
      <c r="H133" s="184"/>
      <c r="I133" s="177"/>
      <c r="J133" s="161"/>
      <c r="K133" s="161"/>
      <c r="L133" s="161"/>
      <c r="M133" s="185"/>
      <c r="N133" s="185"/>
      <c r="O133" s="185"/>
      <c r="P133" s="185"/>
      <c r="Q133" s="185"/>
      <c r="R133" s="185"/>
      <c r="S133" s="185"/>
      <c r="T133" s="185"/>
      <c r="U133" s="185"/>
      <c r="V133" s="185"/>
      <c r="W133" s="185"/>
      <c r="X133" s="186"/>
    </row>
    <row r="134" spans="1:45" s="187" customFormat="1">
      <c r="A134" s="188">
        <f t="shared" si="20"/>
        <v>109</v>
      </c>
      <c r="B134" s="189" t="s">
        <v>311</v>
      </c>
      <c r="C134" s="210" t="s">
        <v>250</v>
      </c>
      <c r="D134" s="191" t="s">
        <v>21</v>
      </c>
      <c r="E134" s="192">
        <v>2</v>
      </c>
      <c r="F134" s="269">
        <v>0</v>
      </c>
      <c r="G134" s="194">
        <f t="shared" si="19"/>
        <v>0</v>
      </c>
      <c r="H134" s="184"/>
      <c r="I134" s="177"/>
      <c r="J134" s="161"/>
      <c r="K134" s="161"/>
      <c r="L134" s="161"/>
      <c r="M134" s="185"/>
      <c r="N134" s="185"/>
      <c r="O134" s="185"/>
      <c r="P134" s="185"/>
      <c r="Q134" s="185"/>
      <c r="R134" s="185"/>
      <c r="S134" s="185"/>
      <c r="T134" s="185"/>
      <c r="U134" s="185"/>
      <c r="V134" s="185"/>
      <c r="W134" s="185"/>
      <c r="X134" s="186"/>
    </row>
    <row r="135" spans="1:45" s="187" customFormat="1">
      <c r="A135" s="188">
        <f t="shared" si="20"/>
        <v>110</v>
      </c>
      <c r="B135" s="189" t="s">
        <v>312</v>
      </c>
      <c r="C135" s="198" t="s">
        <v>252</v>
      </c>
      <c r="D135" s="191" t="s">
        <v>21</v>
      </c>
      <c r="E135" s="192">
        <v>2</v>
      </c>
      <c r="F135" s="270">
        <v>0</v>
      </c>
      <c r="G135" s="208">
        <f t="shared" si="19"/>
        <v>0</v>
      </c>
      <c r="H135" s="184"/>
      <c r="I135" s="177"/>
      <c r="J135" s="161"/>
      <c r="K135" s="161"/>
      <c r="L135" s="161"/>
      <c r="M135" s="185"/>
      <c r="N135" s="185"/>
      <c r="O135" s="185"/>
      <c r="P135" s="185"/>
      <c r="Q135" s="185"/>
      <c r="R135" s="185"/>
      <c r="S135" s="185"/>
      <c r="T135" s="185"/>
      <c r="U135" s="185"/>
      <c r="V135" s="185"/>
      <c r="W135" s="185"/>
      <c r="X135" s="186"/>
    </row>
    <row r="136" spans="1:45" s="187" customFormat="1">
      <c r="A136" s="188">
        <f t="shared" si="20"/>
        <v>111</v>
      </c>
      <c r="B136" s="189" t="s">
        <v>313</v>
      </c>
      <c r="C136" s="198" t="s">
        <v>266</v>
      </c>
      <c r="D136" s="191" t="s">
        <v>21</v>
      </c>
      <c r="E136" s="192">
        <f>E135+E134</f>
        <v>4</v>
      </c>
      <c r="F136" s="269">
        <v>0</v>
      </c>
      <c r="G136" s="194">
        <f t="shared" si="19"/>
        <v>0</v>
      </c>
      <c r="H136" s="184"/>
      <c r="I136" s="177"/>
      <c r="J136" s="161"/>
      <c r="K136" s="161"/>
      <c r="L136" s="161"/>
      <c r="M136" s="185"/>
      <c r="N136" s="185"/>
      <c r="O136" s="185"/>
      <c r="P136" s="185"/>
      <c r="Q136" s="185"/>
      <c r="R136" s="185"/>
      <c r="S136" s="185"/>
      <c r="T136" s="185"/>
      <c r="U136" s="185"/>
      <c r="V136" s="185"/>
      <c r="W136" s="185"/>
      <c r="X136" s="186"/>
    </row>
    <row r="137" spans="1:45" s="187" customFormat="1">
      <c r="A137" s="188">
        <f t="shared" si="20"/>
        <v>112</v>
      </c>
      <c r="B137" s="189" t="s">
        <v>314</v>
      </c>
      <c r="C137" s="198" t="s">
        <v>315</v>
      </c>
      <c r="D137" s="191" t="s">
        <v>141</v>
      </c>
      <c r="E137" s="192">
        <v>1</v>
      </c>
      <c r="F137" s="269">
        <v>0</v>
      </c>
      <c r="G137" s="194">
        <f t="shared" si="19"/>
        <v>0</v>
      </c>
      <c r="H137" s="184"/>
      <c r="I137" s="177"/>
      <c r="J137" s="161"/>
      <c r="K137" s="161"/>
      <c r="L137" s="161"/>
      <c r="M137" s="185"/>
      <c r="N137" s="185"/>
      <c r="O137" s="185"/>
      <c r="P137" s="185"/>
      <c r="Q137" s="185"/>
      <c r="R137" s="185"/>
      <c r="S137" s="185"/>
      <c r="T137" s="185"/>
      <c r="U137" s="185"/>
      <c r="V137" s="185"/>
      <c r="W137" s="185"/>
      <c r="X137" s="186"/>
    </row>
    <row r="138" spans="1:45" s="187" customFormat="1">
      <c r="A138" s="188">
        <f t="shared" si="20"/>
        <v>113</v>
      </c>
      <c r="B138" s="189" t="s">
        <v>316</v>
      </c>
      <c r="C138" s="198" t="s">
        <v>317</v>
      </c>
      <c r="D138" s="191" t="s">
        <v>141</v>
      </c>
      <c r="E138" s="192">
        <v>1</v>
      </c>
      <c r="F138" s="269">
        <v>0</v>
      </c>
      <c r="G138" s="194">
        <f t="shared" si="19"/>
        <v>0</v>
      </c>
      <c r="H138" s="184"/>
      <c r="I138" s="177"/>
      <c r="J138" s="161"/>
      <c r="K138" s="161"/>
      <c r="L138" s="161"/>
      <c r="M138" s="185"/>
      <c r="N138" s="185"/>
      <c r="O138" s="185"/>
      <c r="P138" s="185"/>
      <c r="Q138" s="185"/>
      <c r="R138" s="185"/>
      <c r="S138" s="185"/>
      <c r="T138" s="185"/>
      <c r="U138" s="185"/>
      <c r="V138" s="185"/>
      <c r="W138" s="185"/>
      <c r="X138" s="186"/>
    </row>
    <row r="139" spans="1:45" s="187" customFormat="1">
      <c r="A139" s="181"/>
      <c r="B139" s="199" t="s">
        <v>144</v>
      </c>
      <c r="C139" s="200" t="s">
        <v>318</v>
      </c>
      <c r="D139" s="181"/>
      <c r="E139" s="192"/>
      <c r="F139" s="202">
        <f>SUM(G74:G136)</f>
        <v>0</v>
      </c>
      <c r="G139" s="203">
        <f>SUM(G74:G138)</f>
        <v>0</v>
      </c>
      <c r="H139" s="184"/>
      <c r="I139" s="177"/>
      <c r="J139" s="161"/>
      <c r="K139" s="161"/>
      <c r="L139" s="161"/>
      <c r="M139" s="185"/>
      <c r="N139" s="185"/>
      <c r="O139" s="185"/>
      <c r="P139" s="185"/>
      <c r="Q139" s="185"/>
      <c r="R139" s="185"/>
      <c r="S139" s="185"/>
      <c r="T139" s="185"/>
      <c r="U139" s="185"/>
      <c r="V139" s="185"/>
      <c r="W139" s="185"/>
      <c r="X139" s="186"/>
    </row>
    <row r="140" spans="1:45" s="187" customFormat="1">
      <c r="A140" s="178" t="s">
        <v>20</v>
      </c>
      <c r="B140" s="179" t="s">
        <v>78</v>
      </c>
      <c r="C140" s="180" t="s">
        <v>319</v>
      </c>
      <c r="D140" s="181"/>
      <c r="E140" s="192">
        <v>0</v>
      </c>
      <c r="F140" s="204"/>
      <c r="G140" s="205"/>
      <c r="H140" s="184"/>
      <c r="I140" s="177"/>
      <c r="J140" s="161"/>
      <c r="K140" s="161"/>
      <c r="L140" s="161"/>
      <c r="M140" s="185"/>
      <c r="N140" s="185"/>
      <c r="O140" s="185"/>
      <c r="P140" s="185"/>
      <c r="Q140" s="185"/>
      <c r="R140" s="185"/>
      <c r="S140" s="185"/>
      <c r="T140" s="185"/>
      <c r="U140" s="185"/>
      <c r="V140" s="185"/>
      <c r="W140" s="185"/>
      <c r="X140" s="186"/>
    </row>
    <row r="141" spans="1:45" s="187" customFormat="1">
      <c r="A141" s="188"/>
      <c r="B141" s="189"/>
      <c r="C141" s="180" t="s">
        <v>320</v>
      </c>
      <c r="D141" s="181"/>
      <c r="E141" s="192"/>
      <c r="F141" s="204"/>
      <c r="G141" s="205"/>
      <c r="H141" s="184"/>
      <c r="I141" s="177"/>
      <c r="J141" s="161"/>
      <c r="K141" s="161"/>
      <c r="L141" s="161"/>
      <c r="M141" s="185"/>
      <c r="N141" s="185"/>
      <c r="O141" s="185"/>
      <c r="P141" s="185"/>
      <c r="Q141" s="185"/>
      <c r="R141" s="185"/>
      <c r="S141" s="185"/>
      <c r="T141" s="185"/>
      <c r="U141" s="185"/>
      <c r="V141" s="185"/>
      <c r="W141" s="185"/>
      <c r="X141" s="186"/>
    </row>
    <row r="142" spans="1:45" s="118" customFormat="1" ht="61.2">
      <c r="A142" s="188">
        <f>A138+1</f>
        <v>114</v>
      </c>
      <c r="B142" s="189" t="s">
        <v>321</v>
      </c>
      <c r="C142" s="198" t="s">
        <v>322</v>
      </c>
      <c r="D142" s="191" t="s">
        <v>22</v>
      </c>
      <c r="E142" s="192">
        <v>2340</v>
      </c>
      <c r="F142" s="270">
        <v>0</v>
      </c>
      <c r="G142" s="208">
        <f t="shared" ref="G142:G161" si="21">E142*F142</f>
        <v>0</v>
      </c>
      <c r="H142" s="212" t="s">
        <v>323</v>
      </c>
      <c r="I142" s="213"/>
      <c r="AO142" s="214"/>
      <c r="AP142" s="214"/>
      <c r="AQ142" s="214"/>
      <c r="AR142" s="214"/>
      <c r="AS142" s="214"/>
    </row>
    <row r="143" spans="1:45" s="118" customFormat="1" ht="20.399999999999999">
      <c r="A143" s="188">
        <f>A142+1</f>
        <v>115</v>
      </c>
      <c r="B143" s="189" t="s">
        <v>324</v>
      </c>
      <c r="C143" s="198" t="s">
        <v>325</v>
      </c>
      <c r="D143" s="191" t="s">
        <v>23</v>
      </c>
      <c r="E143" s="192">
        <v>60</v>
      </c>
      <c r="F143" s="270">
        <v>0</v>
      </c>
      <c r="G143" s="208">
        <f t="shared" si="21"/>
        <v>0</v>
      </c>
      <c r="H143" s="215"/>
      <c r="I143" s="216"/>
      <c r="AO143" s="214"/>
      <c r="AP143" s="214"/>
      <c r="AQ143" s="214"/>
      <c r="AR143" s="214"/>
      <c r="AS143" s="214"/>
    </row>
    <row r="144" spans="1:45" s="118" customFormat="1" ht="30.6">
      <c r="A144" s="188">
        <f t="shared" ref="A144:A163" si="22">A143+1</f>
        <v>116</v>
      </c>
      <c r="B144" s="189" t="s">
        <v>326</v>
      </c>
      <c r="C144" s="198" t="s">
        <v>327</v>
      </c>
      <c r="D144" s="191" t="s">
        <v>328</v>
      </c>
      <c r="E144" s="192">
        <v>321</v>
      </c>
      <c r="F144" s="270">
        <v>0</v>
      </c>
      <c r="G144" s="208">
        <f t="shared" si="21"/>
        <v>0</v>
      </c>
      <c r="H144" s="215"/>
      <c r="I144" s="216"/>
      <c r="AO144" s="214"/>
      <c r="AP144" s="214"/>
      <c r="AQ144" s="214"/>
      <c r="AR144" s="214"/>
      <c r="AS144" s="214"/>
    </row>
    <row r="145" spans="1:45" s="118" customFormat="1">
      <c r="A145" s="188">
        <f t="shared" si="22"/>
        <v>117</v>
      </c>
      <c r="B145" s="189" t="s">
        <v>329</v>
      </c>
      <c r="C145" s="198" t="s">
        <v>330</v>
      </c>
      <c r="D145" s="191" t="s">
        <v>23</v>
      </c>
      <c r="E145" s="192">
        <v>1</v>
      </c>
      <c r="F145" s="270">
        <v>0</v>
      </c>
      <c r="G145" s="208">
        <f t="shared" si="21"/>
        <v>0</v>
      </c>
      <c r="H145" s="215"/>
      <c r="I145" s="216"/>
      <c r="AO145" s="214"/>
      <c r="AP145" s="214"/>
      <c r="AQ145" s="214"/>
      <c r="AR145" s="214"/>
      <c r="AS145" s="214"/>
    </row>
    <row r="146" spans="1:45" s="118" customFormat="1">
      <c r="A146" s="188">
        <f t="shared" si="22"/>
        <v>118</v>
      </c>
      <c r="B146" s="189" t="s">
        <v>331</v>
      </c>
      <c r="C146" s="198" t="s">
        <v>332</v>
      </c>
      <c r="D146" s="191" t="s">
        <v>23</v>
      </c>
      <c r="E146" s="192">
        <v>1</v>
      </c>
      <c r="F146" s="270">
        <v>0</v>
      </c>
      <c r="G146" s="208">
        <f t="shared" si="21"/>
        <v>0</v>
      </c>
      <c r="H146" s="215"/>
      <c r="I146" s="216"/>
      <c r="AO146" s="214"/>
      <c r="AP146" s="214"/>
      <c r="AQ146" s="214"/>
      <c r="AR146" s="214"/>
      <c r="AS146" s="214"/>
    </row>
    <row r="147" spans="1:45" s="118" customFormat="1">
      <c r="A147" s="188">
        <f t="shared" si="22"/>
        <v>119</v>
      </c>
      <c r="B147" s="189" t="s">
        <v>333</v>
      </c>
      <c r="C147" s="198" t="s">
        <v>334</v>
      </c>
      <c r="D147" s="191" t="s">
        <v>23</v>
      </c>
      <c r="E147" s="192">
        <v>1</v>
      </c>
      <c r="F147" s="270">
        <v>0</v>
      </c>
      <c r="G147" s="208">
        <f t="shared" si="21"/>
        <v>0</v>
      </c>
      <c r="H147" s="215"/>
      <c r="I147" s="216"/>
      <c r="AO147" s="214"/>
      <c r="AP147" s="214"/>
      <c r="AQ147" s="214"/>
      <c r="AR147" s="214"/>
      <c r="AS147" s="214"/>
    </row>
    <row r="148" spans="1:45" s="118" customFormat="1" ht="30.6">
      <c r="A148" s="188">
        <f t="shared" si="22"/>
        <v>120</v>
      </c>
      <c r="B148" s="189" t="s">
        <v>335</v>
      </c>
      <c r="C148" s="198" t="s">
        <v>336</v>
      </c>
      <c r="D148" s="191" t="s">
        <v>23</v>
      </c>
      <c r="E148" s="192">
        <v>3</v>
      </c>
      <c r="F148" s="270">
        <v>0</v>
      </c>
      <c r="G148" s="208">
        <f>E148*F148</f>
        <v>0</v>
      </c>
      <c r="H148" s="215"/>
      <c r="I148" s="216"/>
      <c r="AO148" s="214"/>
      <c r="AP148" s="214"/>
      <c r="AQ148" s="214"/>
      <c r="AR148" s="214"/>
      <c r="AS148" s="214"/>
    </row>
    <row r="149" spans="1:45" s="118" customFormat="1">
      <c r="A149" s="188">
        <f t="shared" si="22"/>
        <v>121</v>
      </c>
      <c r="B149" s="189" t="s">
        <v>337</v>
      </c>
      <c r="C149" s="198" t="s">
        <v>338</v>
      </c>
      <c r="D149" s="191" t="s">
        <v>23</v>
      </c>
      <c r="E149" s="192">
        <f>E145*5+E146*8+E147*12</f>
        <v>25</v>
      </c>
      <c r="F149" s="270">
        <v>0</v>
      </c>
      <c r="G149" s="208">
        <f t="shared" si="21"/>
        <v>0</v>
      </c>
      <c r="H149" s="215"/>
      <c r="I149" s="216"/>
      <c r="AO149" s="214"/>
      <c r="AP149" s="214"/>
      <c r="AQ149" s="214"/>
      <c r="AR149" s="214"/>
      <c r="AS149" s="214"/>
    </row>
    <row r="150" spans="1:45" s="118" customFormat="1">
      <c r="A150" s="188">
        <f t="shared" si="22"/>
        <v>122</v>
      </c>
      <c r="B150" s="189" t="s">
        <v>339</v>
      </c>
      <c r="C150" s="198" t="s">
        <v>340</v>
      </c>
      <c r="D150" s="191" t="s">
        <v>23</v>
      </c>
      <c r="E150" s="192">
        <v>3</v>
      </c>
      <c r="F150" s="270">
        <v>0</v>
      </c>
      <c r="G150" s="208">
        <f>E150*F150</f>
        <v>0</v>
      </c>
      <c r="H150" s="215"/>
      <c r="I150" s="216"/>
      <c r="AO150" s="214"/>
      <c r="AP150" s="214"/>
      <c r="AQ150" s="214"/>
      <c r="AR150" s="214"/>
      <c r="AS150" s="214"/>
    </row>
    <row r="151" spans="1:45" s="118" customFormat="1" ht="20.399999999999999">
      <c r="A151" s="188">
        <f t="shared" si="22"/>
        <v>123</v>
      </c>
      <c r="B151" s="189" t="s">
        <v>341</v>
      </c>
      <c r="C151" s="198" t="s">
        <v>342</v>
      </c>
      <c r="D151" s="191" t="s">
        <v>23</v>
      </c>
      <c r="E151" s="192">
        <v>3</v>
      </c>
      <c r="F151" s="270">
        <v>0</v>
      </c>
      <c r="G151" s="208">
        <f>E151*F151</f>
        <v>0</v>
      </c>
      <c r="H151" s="215"/>
      <c r="I151" s="216"/>
      <c r="AO151" s="214"/>
      <c r="AP151" s="214"/>
      <c r="AQ151" s="214"/>
      <c r="AR151" s="214"/>
      <c r="AS151" s="214"/>
    </row>
    <row r="152" spans="1:45" s="118" customFormat="1">
      <c r="A152" s="188">
        <f t="shared" si="22"/>
        <v>124</v>
      </c>
      <c r="B152" s="189" t="s">
        <v>343</v>
      </c>
      <c r="C152" s="198" t="s">
        <v>344</v>
      </c>
      <c r="D152" s="191" t="s">
        <v>23</v>
      </c>
      <c r="E152" s="192">
        <v>3</v>
      </c>
      <c r="F152" s="270">
        <v>0</v>
      </c>
      <c r="G152" s="208">
        <f>E152*F152</f>
        <v>0</v>
      </c>
      <c r="H152" s="215"/>
      <c r="I152" s="216"/>
      <c r="AO152" s="214"/>
      <c r="AP152" s="214"/>
      <c r="AQ152" s="214"/>
      <c r="AR152" s="214"/>
      <c r="AS152" s="214"/>
    </row>
    <row r="153" spans="1:45" s="118" customFormat="1" ht="30.6">
      <c r="A153" s="188">
        <f t="shared" si="22"/>
        <v>125</v>
      </c>
      <c r="B153" s="189" t="s">
        <v>345</v>
      </c>
      <c r="C153" s="198" t="s">
        <v>346</v>
      </c>
      <c r="D153" s="191" t="s">
        <v>23</v>
      </c>
      <c r="E153" s="192">
        <v>2</v>
      </c>
      <c r="F153" s="270">
        <v>0</v>
      </c>
      <c r="G153" s="208">
        <f t="shared" si="21"/>
        <v>0</v>
      </c>
      <c r="H153" s="215"/>
      <c r="I153" s="216"/>
      <c r="AO153" s="214"/>
      <c r="AP153" s="214"/>
      <c r="AQ153" s="214"/>
      <c r="AR153" s="214"/>
      <c r="AS153" s="214"/>
    </row>
    <row r="154" spans="1:45" s="118" customFormat="1" ht="30.6">
      <c r="A154" s="188">
        <f t="shared" si="22"/>
        <v>126</v>
      </c>
      <c r="B154" s="189" t="s">
        <v>347</v>
      </c>
      <c r="C154" s="198" t="s">
        <v>348</v>
      </c>
      <c r="D154" s="191" t="s">
        <v>23</v>
      </c>
      <c r="E154" s="192">
        <v>1</v>
      </c>
      <c r="F154" s="270">
        <v>0</v>
      </c>
      <c r="G154" s="208">
        <f t="shared" si="21"/>
        <v>0</v>
      </c>
      <c r="H154" s="215"/>
      <c r="I154" s="216"/>
      <c r="AO154" s="214"/>
      <c r="AP154" s="214"/>
      <c r="AQ154" s="214"/>
      <c r="AR154" s="214"/>
      <c r="AS154" s="214"/>
    </row>
    <row r="155" spans="1:45" s="118" customFormat="1">
      <c r="A155" s="188">
        <f t="shared" si="22"/>
        <v>127</v>
      </c>
      <c r="B155" s="189" t="s">
        <v>349</v>
      </c>
      <c r="C155" s="198" t="s">
        <v>350</v>
      </c>
      <c r="D155" s="191" t="s">
        <v>22</v>
      </c>
      <c r="E155" s="192">
        <v>30</v>
      </c>
      <c r="F155" s="270">
        <v>0</v>
      </c>
      <c r="G155" s="208">
        <f t="shared" si="21"/>
        <v>0</v>
      </c>
      <c r="H155" s="215"/>
      <c r="I155" s="216"/>
      <c r="AO155" s="214"/>
      <c r="AP155" s="214"/>
      <c r="AQ155" s="214"/>
      <c r="AR155" s="214"/>
      <c r="AS155" s="214"/>
    </row>
    <row r="156" spans="1:45" s="118" customFormat="1">
      <c r="A156" s="188">
        <f t="shared" si="22"/>
        <v>128</v>
      </c>
      <c r="B156" s="189" t="s">
        <v>351</v>
      </c>
      <c r="C156" s="198" t="s">
        <v>352</v>
      </c>
      <c r="D156" s="191" t="s">
        <v>353</v>
      </c>
      <c r="E156" s="192">
        <v>62</v>
      </c>
      <c r="F156" s="270">
        <v>0</v>
      </c>
      <c r="G156" s="208">
        <f t="shared" si="21"/>
        <v>0</v>
      </c>
      <c r="H156" s="215"/>
      <c r="I156" s="216"/>
      <c r="AO156" s="214"/>
      <c r="AP156" s="214"/>
      <c r="AQ156" s="214"/>
      <c r="AR156" s="214"/>
      <c r="AS156" s="214"/>
    </row>
    <row r="157" spans="1:45" s="118" customFormat="1">
      <c r="A157" s="188">
        <f t="shared" si="22"/>
        <v>129</v>
      </c>
      <c r="B157" s="189" t="s">
        <v>354</v>
      </c>
      <c r="C157" s="198" t="s">
        <v>355</v>
      </c>
      <c r="D157" s="191" t="s">
        <v>22</v>
      </c>
      <c r="E157" s="192">
        <v>30</v>
      </c>
      <c r="F157" s="270">
        <v>0</v>
      </c>
      <c r="G157" s="208">
        <f t="shared" si="21"/>
        <v>0</v>
      </c>
      <c r="H157" s="215"/>
      <c r="I157" s="216"/>
      <c r="AO157" s="214"/>
      <c r="AP157" s="214"/>
      <c r="AQ157" s="214"/>
      <c r="AR157" s="214"/>
      <c r="AS157" s="214"/>
    </row>
    <row r="158" spans="1:45" s="118" customFormat="1">
      <c r="A158" s="188">
        <f t="shared" si="22"/>
        <v>130</v>
      </c>
      <c r="B158" s="189" t="s">
        <v>356</v>
      </c>
      <c r="C158" s="198" t="s">
        <v>357</v>
      </c>
      <c r="D158" s="191" t="s">
        <v>21</v>
      </c>
      <c r="E158" s="192">
        <v>5</v>
      </c>
      <c r="F158" s="270">
        <v>0</v>
      </c>
      <c r="G158" s="208">
        <f t="shared" si="21"/>
        <v>0</v>
      </c>
      <c r="H158" s="215"/>
      <c r="I158" s="216"/>
      <c r="AO158" s="214"/>
      <c r="AP158" s="214"/>
      <c r="AQ158" s="214"/>
      <c r="AR158" s="214"/>
      <c r="AS158" s="214"/>
    </row>
    <row r="159" spans="1:45" s="118" customFormat="1">
      <c r="A159" s="188">
        <f t="shared" si="22"/>
        <v>131</v>
      </c>
      <c r="B159" s="189" t="s">
        <v>358</v>
      </c>
      <c r="C159" s="198" t="s">
        <v>359</v>
      </c>
      <c r="D159" s="191" t="s">
        <v>22</v>
      </c>
      <c r="E159" s="192">
        <v>296</v>
      </c>
      <c r="F159" s="270">
        <v>0</v>
      </c>
      <c r="G159" s="208">
        <f t="shared" si="21"/>
        <v>0</v>
      </c>
      <c r="H159" s="215"/>
      <c r="I159" s="216"/>
      <c r="AO159" s="214"/>
      <c r="AP159" s="214"/>
      <c r="AQ159" s="214"/>
      <c r="AR159" s="214"/>
      <c r="AS159" s="214"/>
    </row>
    <row r="160" spans="1:45" s="118" customFormat="1" ht="20.399999999999999">
      <c r="A160" s="188">
        <f t="shared" si="22"/>
        <v>132</v>
      </c>
      <c r="B160" s="189" t="s">
        <v>360</v>
      </c>
      <c r="C160" s="198" t="s">
        <v>361</v>
      </c>
      <c r="D160" s="191" t="s">
        <v>21</v>
      </c>
      <c r="E160" s="192">
        <v>4</v>
      </c>
      <c r="F160" s="270">
        <v>0</v>
      </c>
      <c r="G160" s="208">
        <f t="shared" si="21"/>
        <v>0</v>
      </c>
      <c r="H160" s="215"/>
      <c r="I160" s="216"/>
      <c r="AO160" s="214"/>
      <c r="AP160" s="214"/>
      <c r="AQ160" s="214"/>
      <c r="AR160" s="214"/>
      <c r="AS160" s="214"/>
    </row>
    <row r="161" spans="1:45" s="118" customFormat="1">
      <c r="A161" s="188">
        <f t="shared" si="22"/>
        <v>133</v>
      </c>
      <c r="B161" s="189" t="s">
        <v>362</v>
      </c>
      <c r="C161" s="198" t="s">
        <v>363</v>
      </c>
      <c r="D161" s="191" t="s">
        <v>23</v>
      </c>
      <c r="E161" s="192">
        <v>60</v>
      </c>
      <c r="F161" s="270">
        <v>0</v>
      </c>
      <c r="G161" s="208">
        <f t="shared" si="21"/>
        <v>0</v>
      </c>
      <c r="H161" s="215"/>
      <c r="I161" s="216"/>
      <c r="AO161" s="214"/>
      <c r="AP161" s="214"/>
      <c r="AQ161" s="214"/>
      <c r="AR161" s="214"/>
      <c r="AS161" s="214"/>
    </row>
    <row r="162" spans="1:45" s="187" customFormat="1">
      <c r="A162" s="188">
        <f t="shared" si="22"/>
        <v>134</v>
      </c>
      <c r="B162" s="189" t="s">
        <v>364</v>
      </c>
      <c r="C162" s="198" t="s">
        <v>365</v>
      </c>
      <c r="D162" s="191" t="s">
        <v>366</v>
      </c>
      <c r="E162" s="192">
        <v>12</v>
      </c>
      <c r="F162" s="270">
        <v>0</v>
      </c>
      <c r="G162" s="208">
        <f>E162*F162</f>
        <v>0</v>
      </c>
      <c r="H162" s="184"/>
      <c r="I162" s="177"/>
      <c r="J162" s="161"/>
      <c r="K162" s="161"/>
      <c r="L162" s="161"/>
      <c r="M162" s="185"/>
      <c r="N162" s="185"/>
      <c r="O162" s="185"/>
      <c r="P162" s="185"/>
      <c r="Q162" s="185"/>
      <c r="R162" s="185"/>
      <c r="S162" s="185"/>
      <c r="T162" s="185"/>
      <c r="U162" s="185"/>
      <c r="V162" s="185"/>
      <c r="W162" s="185"/>
      <c r="X162" s="186"/>
    </row>
    <row r="163" spans="1:45" s="187" customFormat="1">
      <c r="A163" s="188">
        <f t="shared" si="22"/>
        <v>135</v>
      </c>
      <c r="B163" s="189" t="s">
        <v>367</v>
      </c>
      <c r="C163" s="198" t="s">
        <v>368</v>
      </c>
      <c r="D163" s="191" t="s">
        <v>23</v>
      </c>
      <c r="E163" s="192">
        <v>4</v>
      </c>
      <c r="F163" s="270">
        <v>0</v>
      </c>
      <c r="G163" s="208">
        <f>E163*F163</f>
        <v>0</v>
      </c>
      <c r="H163" s="184"/>
      <c r="I163" s="177"/>
      <c r="J163" s="161"/>
      <c r="K163" s="161"/>
      <c r="L163" s="161"/>
      <c r="M163" s="185"/>
      <c r="N163" s="185"/>
      <c r="O163" s="185"/>
      <c r="P163" s="185"/>
      <c r="Q163" s="185"/>
      <c r="R163" s="185"/>
      <c r="S163" s="185"/>
      <c r="T163" s="185"/>
      <c r="U163" s="185"/>
      <c r="V163" s="185"/>
      <c r="W163" s="185"/>
      <c r="X163" s="186"/>
    </row>
    <row r="164" spans="1:45" s="187" customFormat="1" ht="13.8" thickBot="1">
      <c r="A164" s="188"/>
      <c r="B164" s="189"/>
      <c r="C164" s="180" t="s">
        <v>369</v>
      </c>
      <c r="D164" s="191"/>
      <c r="E164" s="192">
        <v>0</v>
      </c>
      <c r="F164" s="193"/>
      <c r="G164" s="194"/>
      <c r="H164" s="217"/>
      <c r="I164" s="218" t="s">
        <v>370</v>
      </c>
      <c r="J164" s="219" t="s">
        <v>371</v>
      </c>
      <c r="K164" s="219"/>
      <c r="M164" s="220"/>
      <c r="N164" s="221"/>
      <c r="O164" s="221"/>
      <c r="P164" s="222"/>
      <c r="Q164" s="220"/>
      <c r="R164" s="221"/>
      <c r="S164" s="221"/>
      <c r="T164" s="222"/>
      <c r="U164" s="220"/>
      <c r="V164" s="221"/>
      <c r="W164" s="221"/>
      <c r="X164" s="223"/>
    </row>
    <row r="165" spans="1:45" s="187" customFormat="1" ht="30.6">
      <c r="A165" s="188">
        <f>A163+1</f>
        <v>136</v>
      </c>
      <c r="B165" s="189" t="s">
        <v>372</v>
      </c>
      <c r="C165" s="224" t="s">
        <v>373</v>
      </c>
      <c r="D165" s="191" t="s">
        <v>21</v>
      </c>
      <c r="E165" s="192">
        <v>4</v>
      </c>
      <c r="F165" s="269">
        <v>0</v>
      </c>
      <c r="G165" s="194">
        <f t="shared" ref="G165:G172" si="23">E165*F165</f>
        <v>0</v>
      </c>
      <c r="H165" s="225"/>
      <c r="I165" s="226">
        <v>7000</v>
      </c>
      <c r="J165" s="227">
        <v>1000</v>
      </c>
      <c r="K165" s="227"/>
      <c r="L165" s="161"/>
      <c r="M165" s="228"/>
      <c r="N165" s="185"/>
      <c r="O165" s="229"/>
      <c r="P165" s="230"/>
      <c r="Q165" s="228"/>
      <c r="R165" s="185"/>
      <c r="S165" s="229"/>
      <c r="T165" s="230"/>
      <c r="U165" s="228"/>
      <c r="V165" s="185"/>
      <c r="W165" s="229"/>
      <c r="X165" s="230"/>
    </row>
    <row r="166" spans="1:45" s="187" customFormat="1" ht="30.6">
      <c r="A166" s="188">
        <f>A165+1</f>
        <v>137</v>
      </c>
      <c r="B166" s="189" t="s">
        <v>374</v>
      </c>
      <c r="C166" s="224" t="s">
        <v>375</v>
      </c>
      <c r="D166" s="191" t="s">
        <v>21</v>
      </c>
      <c r="E166" s="192">
        <v>1</v>
      </c>
      <c r="F166" s="269">
        <v>0</v>
      </c>
      <c r="G166" s="194">
        <f t="shared" si="23"/>
        <v>0</v>
      </c>
      <c r="H166" s="225"/>
      <c r="I166" s="226">
        <f>317*10</f>
        <v>3170</v>
      </c>
      <c r="J166" s="227">
        <v>1000</v>
      </c>
      <c r="K166" s="227"/>
      <c r="L166" s="161"/>
      <c r="M166" s="228"/>
      <c r="N166" s="185"/>
      <c r="O166" s="229"/>
      <c r="P166" s="230"/>
      <c r="Q166" s="228"/>
      <c r="R166" s="185"/>
      <c r="S166" s="229"/>
      <c r="T166" s="230"/>
      <c r="U166" s="228"/>
      <c r="V166" s="185"/>
      <c r="W166" s="229"/>
      <c r="X166" s="230"/>
    </row>
    <row r="167" spans="1:45" s="187" customFormat="1" ht="30.6">
      <c r="A167" s="188">
        <f t="shared" ref="A167:A172" si="24">A166+1</f>
        <v>138</v>
      </c>
      <c r="B167" s="189" t="s">
        <v>376</v>
      </c>
      <c r="C167" s="224" t="s">
        <v>377</v>
      </c>
      <c r="D167" s="191" t="s">
        <v>21</v>
      </c>
      <c r="E167" s="192">
        <v>1</v>
      </c>
      <c r="F167" s="269">
        <v>0</v>
      </c>
      <c r="G167" s="194">
        <f t="shared" si="23"/>
        <v>0</v>
      </c>
      <c r="H167" s="225"/>
      <c r="I167" s="226">
        <f>317*15</f>
        <v>4755</v>
      </c>
      <c r="J167" s="227">
        <v>1000</v>
      </c>
      <c r="K167" s="227"/>
      <c r="L167" s="161"/>
      <c r="M167" s="228"/>
      <c r="N167" s="185"/>
      <c r="O167" s="229"/>
      <c r="P167" s="230"/>
      <c r="Q167" s="228"/>
      <c r="R167" s="185"/>
      <c r="S167" s="229"/>
      <c r="T167" s="230"/>
      <c r="U167" s="228"/>
      <c r="V167" s="185"/>
      <c r="W167" s="229"/>
      <c r="X167" s="230"/>
    </row>
    <row r="168" spans="1:45" s="187" customFormat="1" ht="30.6">
      <c r="A168" s="188">
        <f t="shared" si="24"/>
        <v>139</v>
      </c>
      <c r="B168" s="189" t="s">
        <v>378</v>
      </c>
      <c r="C168" s="224" t="s">
        <v>379</v>
      </c>
      <c r="D168" s="191" t="s">
        <v>21</v>
      </c>
      <c r="E168" s="192">
        <v>3</v>
      </c>
      <c r="F168" s="269">
        <v>0</v>
      </c>
      <c r="G168" s="194">
        <f t="shared" si="23"/>
        <v>0</v>
      </c>
      <c r="H168" s="225"/>
      <c r="I168" s="226">
        <f>317*17</f>
        <v>5389</v>
      </c>
      <c r="J168" s="227">
        <v>1000</v>
      </c>
      <c r="K168" s="227"/>
      <c r="L168" s="161"/>
      <c r="M168" s="228"/>
      <c r="N168" s="185"/>
      <c r="O168" s="229"/>
      <c r="P168" s="230"/>
      <c r="Q168" s="228"/>
      <c r="R168" s="185"/>
      <c r="S168" s="229"/>
      <c r="T168" s="230"/>
      <c r="U168" s="228"/>
      <c r="V168" s="185"/>
      <c r="W168" s="229"/>
      <c r="X168" s="230"/>
    </row>
    <row r="169" spans="1:45" s="187" customFormat="1" ht="30.6">
      <c r="A169" s="188">
        <f t="shared" si="24"/>
        <v>140</v>
      </c>
      <c r="B169" s="189" t="s">
        <v>380</v>
      </c>
      <c r="C169" s="224" t="s">
        <v>381</v>
      </c>
      <c r="D169" s="191" t="s">
        <v>21</v>
      </c>
      <c r="E169" s="192">
        <v>5</v>
      </c>
      <c r="F169" s="269">
        <v>0</v>
      </c>
      <c r="G169" s="194">
        <f t="shared" si="23"/>
        <v>0</v>
      </c>
      <c r="H169" s="225"/>
      <c r="I169" s="226">
        <f>317*20</f>
        <v>6340</v>
      </c>
      <c r="J169" s="227">
        <v>1000</v>
      </c>
      <c r="K169" s="227"/>
      <c r="L169" s="161"/>
      <c r="M169" s="228"/>
      <c r="N169" s="185"/>
      <c r="O169" s="229"/>
      <c r="P169" s="230"/>
      <c r="Q169" s="228"/>
      <c r="R169" s="185"/>
      <c r="S169" s="229"/>
      <c r="T169" s="230"/>
      <c r="U169" s="228"/>
      <c r="V169" s="185"/>
      <c r="W169" s="229"/>
      <c r="X169" s="230"/>
    </row>
    <row r="170" spans="1:45" s="187" customFormat="1" ht="30.6">
      <c r="A170" s="188">
        <f t="shared" si="24"/>
        <v>141</v>
      </c>
      <c r="B170" s="189" t="s">
        <v>382</v>
      </c>
      <c r="C170" s="224" t="s">
        <v>383</v>
      </c>
      <c r="D170" s="191" t="s">
        <v>21</v>
      </c>
      <c r="E170" s="192">
        <v>4</v>
      </c>
      <c r="F170" s="269">
        <v>0</v>
      </c>
      <c r="G170" s="194">
        <f t="shared" si="23"/>
        <v>0</v>
      </c>
      <c r="H170" s="225"/>
      <c r="I170" s="226">
        <f>317*25</f>
        <v>7925</v>
      </c>
      <c r="J170" s="227">
        <v>1000</v>
      </c>
      <c r="K170" s="227"/>
      <c r="L170" s="161"/>
      <c r="M170" s="228"/>
      <c r="N170" s="185"/>
      <c r="O170" s="229"/>
      <c r="P170" s="230"/>
      <c r="Q170" s="228"/>
      <c r="R170" s="185"/>
      <c r="S170" s="229"/>
      <c r="T170" s="230"/>
      <c r="U170" s="228"/>
      <c r="V170" s="185"/>
      <c r="W170" s="229"/>
      <c r="X170" s="230"/>
    </row>
    <row r="171" spans="1:45" s="187" customFormat="1" ht="30.6">
      <c r="A171" s="188">
        <f t="shared" si="24"/>
        <v>142</v>
      </c>
      <c r="B171" s="189" t="s">
        <v>384</v>
      </c>
      <c r="C171" s="224" t="s">
        <v>385</v>
      </c>
      <c r="D171" s="191" t="s">
        <v>21</v>
      </c>
      <c r="E171" s="192">
        <v>2</v>
      </c>
      <c r="F171" s="269">
        <v>0</v>
      </c>
      <c r="G171" s="194">
        <f t="shared" si="23"/>
        <v>0</v>
      </c>
      <c r="H171" s="225"/>
      <c r="I171" s="226">
        <f>348*20</f>
        <v>6960</v>
      </c>
      <c r="J171" s="227">
        <v>1000</v>
      </c>
      <c r="K171" s="227"/>
      <c r="L171" s="161"/>
      <c r="M171" s="228"/>
      <c r="N171" s="185"/>
      <c r="O171" s="229"/>
      <c r="P171" s="230"/>
      <c r="Q171" s="228"/>
      <c r="R171" s="185"/>
      <c r="S171" s="229"/>
      <c r="T171" s="230"/>
      <c r="U171" s="228"/>
      <c r="V171" s="185"/>
      <c r="W171" s="229"/>
      <c r="X171" s="230"/>
    </row>
    <row r="172" spans="1:45" s="187" customFormat="1" ht="30.6">
      <c r="A172" s="188">
        <f t="shared" si="24"/>
        <v>143</v>
      </c>
      <c r="B172" s="189" t="s">
        <v>386</v>
      </c>
      <c r="C172" s="224" t="s">
        <v>387</v>
      </c>
      <c r="D172" s="191" t="s">
        <v>21</v>
      </c>
      <c r="E172" s="192">
        <v>1</v>
      </c>
      <c r="F172" s="269">
        <v>0</v>
      </c>
      <c r="G172" s="194">
        <f t="shared" si="23"/>
        <v>0</v>
      </c>
      <c r="H172" s="225"/>
      <c r="I172" s="226">
        <f>575*23</f>
        <v>13225</v>
      </c>
      <c r="J172" s="227">
        <v>1000</v>
      </c>
      <c r="K172" s="227"/>
      <c r="L172" s="161"/>
      <c r="M172" s="228"/>
      <c r="N172" s="185"/>
      <c r="O172" s="229"/>
      <c r="P172" s="230"/>
      <c r="Q172" s="228"/>
      <c r="R172" s="185"/>
      <c r="S172" s="229"/>
      <c r="T172" s="230"/>
      <c r="U172" s="228"/>
      <c r="V172" s="185"/>
      <c r="W172" s="229"/>
      <c r="X172" s="230"/>
    </row>
    <row r="173" spans="1:45" s="187" customFormat="1">
      <c r="A173" s="188"/>
      <c r="B173" s="189"/>
      <c r="C173" s="180" t="s">
        <v>388</v>
      </c>
      <c r="D173" s="191"/>
      <c r="E173" s="192">
        <v>0</v>
      </c>
      <c r="F173" s="269">
        <v>0</v>
      </c>
      <c r="G173" s="194"/>
      <c r="H173" s="225"/>
      <c r="I173" s="226"/>
      <c r="J173" s="227"/>
      <c r="K173" s="227"/>
      <c r="L173" s="161"/>
      <c r="M173" s="228"/>
      <c r="N173" s="185"/>
      <c r="O173" s="229"/>
      <c r="P173" s="230"/>
      <c r="Q173" s="228"/>
      <c r="R173" s="185"/>
      <c r="S173" s="229"/>
      <c r="T173" s="230"/>
      <c r="U173" s="228"/>
      <c r="V173" s="185"/>
      <c r="W173" s="229"/>
      <c r="X173" s="230"/>
    </row>
    <row r="174" spans="1:45" s="187" customFormat="1" ht="20.399999999999999">
      <c r="A174" s="188">
        <f>A172+1</f>
        <v>144</v>
      </c>
      <c r="B174" s="189" t="s">
        <v>389</v>
      </c>
      <c r="C174" s="231" t="s">
        <v>390</v>
      </c>
      <c r="D174" s="191" t="s">
        <v>21</v>
      </c>
      <c r="E174" s="192">
        <v>6</v>
      </c>
      <c r="F174" s="269">
        <v>0</v>
      </c>
      <c r="G174" s="194">
        <f>E174*F174</f>
        <v>0</v>
      </c>
      <c r="H174" s="198" t="s">
        <v>391</v>
      </c>
      <c r="I174" s="226">
        <v>1577</v>
      </c>
      <c r="J174" s="227">
        <v>1000</v>
      </c>
      <c r="K174" s="227"/>
      <c r="L174" s="161"/>
      <c r="M174" s="228"/>
      <c r="N174" s="185"/>
      <c r="O174" s="229"/>
      <c r="P174" s="230"/>
      <c r="Q174" s="228"/>
      <c r="R174" s="185"/>
      <c r="S174" s="229"/>
      <c r="T174" s="230"/>
      <c r="U174" s="228"/>
      <c r="V174" s="185"/>
      <c r="W174" s="229"/>
      <c r="X174" s="230"/>
    </row>
    <row r="175" spans="1:45" s="187" customFormat="1">
      <c r="A175" s="188"/>
      <c r="B175" s="189"/>
      <c r="C175" s="180" t="s">
        <v>392</v>
      </c>
      <c r="D175" s="191"/>
      <c r="E175" s="192"/>
      <c r="F175" s="193">
        <f>I175+J175</f>
        <v>0</v>
      </c>
      <c r="G175" s="194"/>
      <c r="H175" s="198" t="s">
        <v>391</v>
      </c>
      <c r="I175" s="226"/>
      <c r="J175" s="227"/>
      <c r="K175" s="227"/>
      <c r="L175" s="161"/>
      <c r="M175" s="228"/>
      <c r="N175" s="185"/>
      <c r="O175" s="229"/>
      <c r="P175" s="230"/>
      <c r="Q175" s="228"/>
      <c r="R175" s="185"/>
      <c r="S175" s="229"/>
      <c r="T175" s="230"/>
      <c r="U175" s="228"/>
      <c r="V175" s="185"/>
      <c r="W175" s="229"/>
      <c r="X175" s="230"/>
    </row>
    <row r="176" spans="1:45" s="187" customFormat="1" ht="71.400000000000006">
      <c r="A176" s="188">
        <f>A174+1</f>
        <v>145</v>
      </c>
      <c r="B176" s="189" t="s">
        <v>393</v>
      </c>
      <c r="C176" s="198" t="s">
        <v>394</v>
      </c>
      <c r="D176" s="191" t="s">
        <v>23</v>
      </c>
      <c r="E176" s="192">
        <v>25</v>
      </c>
      <c r="F176" s="269">
        <v>0</v>
      </c>
      <c r="G176" s="194">
        <f>E176*F176</f>
        <v>0</v>
      </c>
      <c r="H176" s="196" t="s">
        <v>395</v>
      </c>
      <c r="I176" s="226">
        <v>5954</v>
      </c>
      <c r="J176" s="227">
        <v>2000</v>
      </c>
      <c r="K176" s="227"/>
      <c r="L176" s="161"/>
      <c r="M176" s="228"/>
      <c r="N176" s="185"/>
      <c r="O176" s="229"/>
      <c r="P176" s="230"/>
      <c r="Q176" s="228"/>
      <c r="R176" s="185"/>
      <c r="S176" s="229"/>
      <c r="T176" s="230"/>
      <c r="U176" s="228"/>
      <c r="V176" s="185"/>
      <c r="W176" s="229"/>
      <c r="X176" s="230"/>
    </row>
    <row r="177" spans="1:25" s="187" customFormat="1">
      <c r="A177" s="188"/>
      <c r="B177" s="189"/>
      <c r="C177" s="180" t="s">
        <v>396</v>
      </c>
      <c r="D177" s="191"/>
      <c r="E177" s="192"/>
      <c r="F177" s="193">
        <f>I177+J177</f>
        <v>0</v>
      </c>
      <c r="G177" s="194"/>
      <c r="H177" s="225"/>
      <c r="I177" s="226"/>
      <c r="J177" s="227"/>
      <c r="K177" s="227"/>
      <c r="L177" s="161"/>
      <c r="M177" s="228"/>
      <c r="N177" s="185"/>
      <c r="O177" s="229"/>
      <c r="P177" s="230"/>
      <c r="Q177" s="228"/>
      <c r="R177" s="185"/>
      <c r="S177" s="229"/>
      <c r="T177" s="230"/>
      <c r="U177" s="228"/>
      <c r="V177" s="185"/>
      <c r="W177" s="229"/>
      <c r="X177" s="230"/>
    </row>
    <row r="178" spans="1:25" s="187" customFormat="1" ht="20.399999999999999">
      <c r="A178" s="188">
        <f>A176+1</f>
        <v>146</v>
      </c>
      <c r="B178" s="189" t="s">
        <v>397</v>
      </c>
      <c r="C178" s="198" t="s">
        <v>391</v>
      </c>
      <c r="D178" s="191" t="s">
        <v>23</v>
      </c>
      <c r="E178" s="192">
        <v>7</v>
      </c>
      <c r="F178" s="269">
        <v>0</v>
      </c>
      <c r="G178" s="194">
        <f>E178*F178</f>
        <v>0</v>
      </c>
      <c r="H178" s="184" t="s">
        <v>398</v>
      </c>
      <c r="I178" s="226">
        <v>11372</v>
      </c>
      <c r="J178" s="227">
        <v>2000</v>
      </c>
      <c r="K178" s="227"/>
      <c r="L178" s="161"/>
      <c r="M178" s="228"/>
      <c r="N178" s="185"/>
      <c r="O178" s="229"/>
      <c r="P178" s="230"/>
      <c r="Q178" s="228"/>
      <c r="R178" s="185"/>
      <c r="S178" s="229"/>
      <c r="T178" s="230"/>
      <c r="U178" s="228"/>
      <c r="V178" s="185"/>
      <c r="W178" s="229"/>
      <c r="X178" s="230"/>
    </row>
    <row r="179" spans="1:25" s="187" customFormat="1" ht="20.399999999999999">
      <c r="A179" s="188">
        <f>A178+1</f>
        <v>147</v>
      </c>
      <c r="B179" s="189" t="s">
        <v>399</v>
      </c>
      <c r="C179" s="198" t="s">
        <v>391</v>
      </c>
      <c r="D179" s="191" t="s">
        <v>23</v>
      </c>
      <c r="E179" s="192">
        <v>1</v>
      </c>
      <c r="F179" s="269">
        <v>0</v>
      </c>
      <c r="G179" s="194">
        <f>E179*F179</f>
        <v>0</v>
      </c>
      <c r="H179" s="184" t="s">
        <v>398</v>
      </c>
      <c r="I179" s="226">
        <v>16967</v>
      </c>
      <c r="J179" s="227">
        <v>2000</v>
      </c>
      <c r="K179" s="227"/>
      <c r="L179" s="161"/>
      <c r="M179" s="228"/>
      <c r="N179" s="185"/>
      <c r="O179" s="229"/>
      <c r="P179" s="230"/>
      <c r="Q179" s="228"/>
      <c r="R179" s="185"/>
      <c r="S179" s="229"/>
      <c r="T179" s="230"/>
      <c r="U179" s="228"/>
      <c r="V179" s="185"/>
      <c r="W179" s="229"/>
      <c r="X179" s="230"/>
    </row>
    <row r="180" spans="1:25" s="187" customFormat="1" ht="20.399999999999999">
      <c r="A180" s="188">
        <f>A179+1</f>
        <v>148</v>
      </c>
      <c r="B180" s="189" t="s">
        <v>400</v>
      </c>
      <c r="C180" s="198" t="s">
        <v>401</v>
      </c>
      <c r="D180" s="191" t="s">
        <v>23</v>
      </c>
      <c r="E180" s="192">
        <f>E178</f>
        <v>7</v>
      </c>
      <c r="F180" s="269">
        <v>0</v>
      </c>
      <c r="G180" s="194">
        <f>E180*F180</f>
        <v>0</v>
      </c>
      <c r="H180" s="225"/>
      <c r="I180" s="226">
        <v>16967</v>
      </c>
      <c r="J180" s="227">
        <v>2000</v>
      </c>
      <c r="K180" s="227"/>
      <c r="L180" s="161"/>
      <c r="M180" s="228"/>
      <c r="N180" s="185"/>
      <c r="O180" s="229"/>
      <c r="P180" s="230"/>
      <c r="Q180" s="228"/>
      <c r="R180" s="185"/>
      <c r="S180" s="229"/>
      <c r="T180" s="230"/>
      <c r="U180" s="228"/>
      <c r="V180" s="185"/>
      <c r="W180" s="229"/>
      <c r="X180" s="230"/>
    </row>
    <row r="181" spans="1:25" s="187" customFormat="1" ht="20.399999999999999">
      <c r="A181" s="188">
        <f>A180+1</f>
        <v>149</v>
      </c>
      <c r="B181" s="189" t="s">
        <v>402</v>
      </c>
      <c r="C181" s="198" t="s">
        <v>403</v>
      </c>
      <c r="D181" s="191" t="s">
        <v>23</v>
      </c>
      <c r="E181" s="192">
        <f>E179</f>
        <v>1</v>
      </c>
      <c r="F181" s="269">
        <v>0</v>
      </c>
      <c r="G181" s="194">
        <f>E181*F181</f>
        <v>0</v>
      </c>
      <c r="H181" s="225"/>
      <c r="I181" s="226">
        <v>16967</v>
      </c>
      <c r="J181" s="227">
        <v>2000</v>
      </c>
      <c r="K181" s="227"/>
      <c r="L181" s="161"/>
      <c r="M181" s="228"/>
      <c r="N181" s="185"/>
      <c r="O181" s="229"/>
      <c r="P181" s="230"/>
      <c r="Q181" s="228"/>
      <c r="R181" s="185"/>
      <c r="S181" s="229"/>
      <c r="T181" s="230"/>
      <c r="U181" s="228"/>
      <c r="V181" s="185"/>
      <c r="W181" s="229"/>
      <c r="X181" s="230"/>
    </row>
    <row r="182" spans="1:25" s="187" customFormat="1">
      <c r="A182" s="188">
        <f>A181+1</f>
        <v>150</v>
      </c>
      <c r="B182" s="189" t="s">
        <v>404</v>
      </c>
      <c r="C182" s="198" t="s">
        <v>405</v>
      </c>
      <c r="D182" s="191" t="s">
        <v>23</v>
      </c>
      <c r="E182" s="192">
        <f>E178</f>
        <v>7</v>
      </c>
      <c r="F182" s="269">
        <v>0</v>
      </c>
      <c r="G182" s="194">
        <f>E182*F182</f>
        <v>0</v>
      </c>
      <c r="H182" s="184"/>
      <c r="I182" s="177"/>
      <c r="J182" s="161"/>
      <c r="K182" s="161"/>
      <c r="L182" s="161"/>
      <c r="M182" s="228"/>
      <c r="N182" s="185"/>
      <c r="O182" s="229"/>
      <c r="P182" s="230"/>
      <c r="Q182" s="228"/>
      <c r="R182" s="185"/>
      <c r="S182" s="229"/>
      <c r="T182" s="230"/>
      <c r="U182" s="228"/>
      <c r="V182" s="185"/>
      <c r="W182" s="229"/>
      <c r="X182" s="230"/>
    </row>
    <row r="183" spans="1:25" s="187" customFormat="1">
      <c r="A183" s="188"/>
      <c r="B183" s="189"/>
      <c r="C183" s="180" t="s">
        <v>406</v>
      </c>
      <c r="D183" s="191"/>
      <c r="E183" s="192"/>
      <c r="F183" s="193"/>
      <c r="G183" s="194"/>
      <c r="H183" s="184"/>
      <c r="I183" s="177"/>
      <c r="J183" s="161"/>
      <c r="K183" s="161"/>
      <c r="L183" s="161"/>
      <c r="M183" s="185"/>
      <c r="N183" s="185"/>
      <c r="O183" s="185"/>
      <c r="P183" s="185"/>
      <c r="Q183" s="185"/>
      <c r="R183" s="185"/>
      <c r="S183" s="185"/>
      <c r="T183" s="185"/>
      <c r="U183" s="185"/>
      <c r="V183" s="185"/>
      <c r="W183" s="185"/>
      <c r="X183" s="186"/>
    </row>
    <row r="184" spans="1:25" s="187" customFormat="1" ht="40.799999999999997">
      <c r="A184" s="188">
        <f>A182+1</f>
        <v>151</v>
      </c>
      <c r="B184" s="189" t="s">
        <v>407</v>
      </c>
      <c r="C184" s="232" t="s">
        <v>408</v>
      </c>
      <c r="D184" s="191" t="s">
        <v>21</v>
      </c>
      <c r="E184" s="192">
        <f>E176+E174+E172+E171+E170+E169+E168+E167+E166+E165</f>
        <v>52</v>
      </c>
      <c r="F184" s="269">
        <v>0</v>
      </c>
      <c r="G184" s="194">
        <f t="shared" ref="G184:G191" si="25">E184*F184</f>
        <v>0</v>
      </c>
      <c r="H184" s="184"/>
      <c r="I184" s="177"/>
      <c r="J184" s="161"/>
      <c r="K184" s="161"/>
      <c r="L184" s="161"/>
      <c r="M184" s="185"/>
      <c r="N184" s="185"/>
      <c r="O184" s="185"/>
      <c r="P184" s="185"/>
      <c r="Q184" s="185"/>
      <c r="R184" s="185"/>
      <c r="S184" s="185"/>
      <c r="T184" s="185"/>
      <c r="U184" s="185"/>
      <c r="V184" s="185"/>
      <c r="W184" s="185"/>
      <c r="X184" s="186"/>
    </row>
    <row r="185" spans="1:25" s="239" customFormat="1" ht="40.799999999999997">
      <c r="A185" s="233">
        <f t="shared" ref="A185:A193" si="26">A184+1</f>
        <v>152</v>
      </c>
      <c r="B185" s="189" t="s">
        <v>409</v>
      </c>
      <c r="C185" s="198" t="s">
        <v>410</v>
      </c>
      <c r="D185" s="234" t="s">
        <v>21</v>
      </c>
      <c r="E185" s="235">
        <f>E178+E179</f>
        <v>8</v>
      </c>
      <c r="F185" s="271">
        <v>0</v>
      </c>
      <c r="G185" s="236">
        <f>E185*F185</f>
        <v>0</v>
      </c>
      <c r="H185" s="237"/>
      <c r="I185" s="93"/>
      <c r="J185" s="238"/>
      <c r="K185" s="238"/>
      <c r="L185" s="238"/>
      <c r="M185" s="238"/>
      <c r="N185" s="238"/>
      <c r="O185" s="238"/>
      <c r="P185" s="238"/>
      <c r="Q185" s="238"/>
      <c r="R185" s="238"/>
      <c r="S185" s="238"/>
      <c r="T185" s="238"/>
      <c r="U185" s="238"/>
      <c r="V185" s="238"/>
      <c r="W185" s="238"/>
      <c r="X185" s="238"/>
      <c r="Y185" s="238"/>
    </row>
    <row r="186" spans="1:25" s="187" customFormat="1" ht="30.6">
      <c r="A186" s="233">
        <f t="shared" si="26"/>
        <v>153</v>
      </c>
      <c r="B186" s="189" t="s">
        <v>411</v>
      </c>
      <c r="C186" s="232" t="s">
        <v>412</v>
      </c>
      <c r="D186" s="191" t="s">
        <v>21</v>
      </c>
      <c r="E186" s="192">
        <f>SUM(E165:E172)</f>
        <v>21</v>
      </c>
      <c r="F186" s="269">
        <v>0</v>
      </c>
      <c r="G186" s="194">
        <f t="shared" si="25"/>
        <v>0</v>
      </c>
      <c r="H186" s="184"/>
      <c r="I186" s="177"/>
      <c r="J186" s="161"/>
      <c r="K186" s="161"/>
      <c r="L186" s="161"/>
      <c r="M186" s="185"/>
      <c r="N186" s="185"/>
      <c r="O186" s="185"/>
      <c r="P186" s="185"/>
      <c r="Q186" s="185"/>
      <c r="R186" s="185"/>
      <c r="S186" s="185"/>
      <c r="T186" s="185"/>
      <c r="U186" s="185"/>
      <c r="V186" s="185"/>
      <c r="W186" s="185"/>
      <c r="X186" s="186"/>
    </row>
    <row r="187" spans="1:25" s="187" customFormat="1" ht="30.6">
      <c r="A187" s="233">
        <f t="shared" si="26"/>
        <v>154</v>
      </c>
      <c r="B187" s="189" t="s">
        <v>413</v>
      </c>
      <c r="C187" s="232" t="s">
        <v>414</v>
      </c>
      <c r="D187" s="191" t="s">
        <v>21</v>
      </c>
      <c r="E187" s="192">
        <f>E186</f>
        <v>21</v>
      </c>
      <c r="F187" s="269">
        <v>0</v>
      </c>
      <c r="G187" s="194">
        <f t="shared" si="25"/>
        <v>0</v>
      </c>
      <c r="H187" s="184"/>
      <c r="I187" s="177"/>
      <c r="J187" s="161"/>
      <c r="K187" s="161"/>
      <c r="L187" s="161"/>
      <c r="M187" s="185"/>
      <c r="N187" s="185"/>
      <c r="O187" s="185"/>
      <c r="P187" s="185"/>
      <c r="Q187" s="185"/>
      <c r="R187" s="185"/>
      <c r="S187" s="185"/>
      <c r="T187" s="185"/>
      <c r="U187" s="185"/>
      <c r="V187" s="185"/>
      <c r="W187" s="185"/>
      <c r="X187" s="186"/>
    </row>
    <row r="188" spans="1:25" s="187" customFormat="1" ht="30.6">
      <c r="A188" s="233">
        <f t="shared" si="26"/>
        <v>155</v>
      </c>
      <c r="B188" s="189" t="s">
        <v>415</v>
      </c>
      <c r="C188" s="232" t="s">
        <v>416</v>
      </c>
      <c r="D188" s="191" t="s">
        <v>21</v>
      </c>
      <c r="E188" s="192">
        <f>E174</f>
        <v>6</v>
      </c>
      <c r="F188" s="269">
        <v>0</v>
      </c>
      <c r="G188" s="194">
        <f>E188*F188</f>
        <v>0</v>
      </c>
      <c r="H188" s="184"/>
      <c r="I188" s="177"/>
      <c r="J188" s="161"/>
      <c r="K188" s="161"/>
      <c r="L188" s="161"/>
      <c r="M188" s="185"/>
      <c r="N188" s="185"/>
      <c r="O188" s="185"/>
      <c r="P188" s="185"/>
      <c r="Q188" s="185"/>
      <c r="R188" s="185"/>
      <c r="S188" s="185"/>
      <c r="T188" s="185"/>
      <c r="U188" s="185"/>
      <c r="V188" s="185"/>
      <c r="W188" s="185"/>
      <c r="X188" s="186"/>
    </row>
    <row r="189" spans="1:25" s="187" customFormat="1" ht="30.6">
      <c r="A189" s="233">
        <f t="shared" si="26"/>
        <v>156</v>
      </c>
      <c r="B189" s="189" t="s">
        <v>417</v>
      </c>
      <c r="C189" s="232" t="s">
        <v>418</v>
      </c>
      <c r="D189" s="191" t="s">
        <v>21</v>
      </c>
      <c r="E189" s="192">
        <f>E188</f>
        <v>6</v>
      </c>
      <c r="F189" s="269">
        <v>0</v>
      </c>
      <c r="G189" s="194">
        <f>E189*F189</f>
        <v>0</v>
      </c>
      <c r="H189" s="184"/>
      <c r="I189" s="177"/>
      <c r="J189" s="161"/>
      <c r="K189" s="161"/>
      <c r="L189" s="161"/>
      <c r="M189" s="185"/>
      <c r="N189" s="185"/>
      <c r="O189" s="185"/>
      <c r="P189" s="185"/>
      <c r="Q189" s="185"/>
      <c r="R189" s="185"/>
      <c r="S189" s="185"/>
      <c r="T189" s="185"/>
      <c r="U189" s="185"/>
      <c r="V189" s="185"/>
      <c r="W189" s="185"/>
      <c r="X189" s="186"/>
    </row>
    <row r="190" spans="1:25" s="187" customFormat="1" ht="30.6">
      <c r="A190" s="233">
        <f t="shared" si="26"/>
        <v>157</v>
      </c>
      <c r="B190" s="189" t="s">
        <v>419</v>
      </c>
      <c r="C190" s="232" t="s">
        <v>420</v>
      </c>
      <c r="D190" s="191" t="s">
        <v>21</v>
      </c>
      <c r="E190" s="192">
        <f>E176+E178+E179</f>
        <v>33</v>
      </c>
      <c r="F190" s="269">
        <v>0</v>
      </c>
      <c r="G190" s="194">
        <f t="shared" si="25"/>
        <v>0</v>
      </c>
      <c r="H190" s="184"/>
      <c r="I190" s="177"/>
      <c r="J190" s="161"/>
      <c r="K190" s="161"/>
      <c r="L190" s="161"/>
      <c r="M190" s="185"/>
      <c r="N190" s="185"/>
      <c r="O190" s="185"/>
      <c r="P190" s="185"/>
      <c r="Q190" s="185"/>
      <c r="R190" s="185"/>
      <c r="S190" s="185"/>
      <c r="T190" s="185"/>
      <c r="U190" s="185"/>
      <c r="V190" s="185"/>
      <c r="W190" s="185"/>
      <c r="X190" s="186"/>
    </row>
    <row r="191" spans="1:25" s="187" customFormat="1" ht="30.6">
      <c r="A191" s="233">
        <f t="shared" si="26"/>
        <v>158</v>
      </c>
      <c r="B191" s="189" t="s">
        <v>421</v>
      </c>
      <c r="C191" s="232" t="s">
        <v>422</v>
      </c>
      <c r="D191" s="191" t="s">
        <v>21</v>
      </c>
      <c r="E191" s="192">
        <f>E190</f>
        <v>33</v>
      </c>
      <c r="F191" s="269">
        <v>0</v>
      </c>
      <c r="G191" s="194">
        <f t="shared" si="25"/>
        <v>0</v>
      </c>
      <c r="H191" s="184"/>
      <c r="I191" s="177"/>
      <c r="J191" s="161"/>
      <c r="K191" s="161"/>
      <c r="L191" s="161"/>
      <c r="M191" s="185"/>
      <c r="N191" s="185"/>
      <c r="O191" s="185"/>
      <c r="P191" s="185"/>
      <c r="Q191" s="185"/>
      <c r="R191" s="185"/>
      <c r="S191" s="185"/>
      <c r="T191" s="185"/>
      <c r="U191" s="185"/>
      <c r="V191" s="185"/>
      <c r="W191" s="185"/>
      <c r="X191" s="186"/>
    </row>
    <row r="192" spans="1:25" s="187" customFormat="1">
      <c r="A192" s="233">
        <f t="shared" si="26"/>
        <v>159</v>
      </c>
      <c r="B192" s="189" t="s">
        <v>423</v>
      </c>
      <c r="C192" s="198" t="s">
        <v>424</v>
      </c>
      <c r="D192" s="191" t="s">
        <v>141</v>
      </c>
      <c r="E192" s="192">
        <v>1</v>
      </c>
      <c r="F192" s="269">
        <v>0</v>
      </c>
      <c r="G192" s="194">
        <f>E192*F192</f>
        <v>0</v>
      </c>
      <c r="H192" s="184"/>
      <c r="I192" s="177"/>
      <c r="J192" s="161"/>
      <c r="K192" s="161"/>
      <c r="L192" s="161"/>
      <c r="M192" s="185"/>
      <c r="N192" s="185"/>
      <c r="O192" s="185"/>
      <c r="P192" s="185"/>
      <c r="Q192" s="185"/>
      <c r="R192" s="185"/>
      <c r="S192" s="185"/>
      <c r="T192" s="185"/>
      <c r="U192" s="185"/>
      <c r="V192" s="185"/>
      <c r="W192" s="185"/>
      <c r="X192" s="186"/>
    </row>
    <row r="193" spans="1:24" s="187" customFormat="1">
      <c r="A193" s="233">
        <f t="shared" si="26"/>
        <v>160</v>
      </c>
      <c r="B193" s="189" t="s">
        <v>425</v>
      </c>
      <c r="C193" s="198" t="s">
        <v>220</v>
      </c>
      <c r="D193" s="191" t="s">
        <v>141</v>
      </c>
      <c r="E193" s="192">
        <v>1</v>
      </c>
      <c r="F193" s="269">
        <v>0</v>
      </c>
      <c r="G193" s="194">
        <f>E193*F193</f>
        <v>0</v>
      </c>
      <c r="H193" s="184"/>
      <c r="I193" s="177"/>
      <c r="J193" s="161"/>
      <c r="K193" s="161"/>
      <c r="L193" s="161"/>
      <c r="M193" s="185"/>
      <c r="N193" s="185"/>
      <c r="O193" s="185"/>
      <c r="P193" s="185"/>
      <c r="Q193" s="185"/>
      <c r="R193" s="185"/>
      <c r="S193" s="185"/>
      <c r="T193" s="185"/>
      <c r="U193" s="185"/>
      <c r="V193" s="185"/>
      <c r="W193" s="185"/>
      <c r="X193" s="186"/>
    </row>
    <row r="194" spans="1:24" s="187" customFormat="1">
      <c r="A194" s="181"/>
      <c r="B194" s="199" t="s">
        <v>144</v>
      </c>
      <c r="C194" s="200" t="s">
        <v>426</v>
      </c>
      <c r="D194" s="181"/>
      <c r="E194" s="201"/>
      <c r="F194" s="202">
        <f>SUM(G142:G191)</f>
        <v>0</v>
      </c>
      <c r="G194" s="203">
        <f>SUM(G142:G193)</f>
        <v>0</v>
      </c>
      <c r="H194" s="184"/>
      <c r="I194" s="177"/>
      <c r="J194" s="161"/>
      <c r="K194" s="161"/>
      <c r="L194" s="161"/>
      <c r="M194" s="185"/>
      <c r="N194" s="185"/>
      <c r="O194" s="185"/>
      <c r="P194" s="185"/>
      <c r="Q194" s="185"/>
      <c r="R194" s="185"/>
      <c r="S194" s="185"/>
      <c r="T194" s="185"/>
      <c r="U194" s="185"/>
      <c r="V194" s="185"/>
      <c r="W194" s="185"/>
      <c r="X194" s="186"/>
    </row>
    <row r="195" spans="1:24" s="187" customFormat="1">
      <c r="A195" s="178" t="s">
        <v>20</v>
      </c>
      <c r="B195" s="179" t="s">
        <v>427</v>
      </c>
      <c r="C195" s="180" t="s">
        <v>428</v>
      </c>
      <c r="D195" s="181"/>
      <c r="E195" s="182"/>
      <c r="F195" s="204"/>
      <c r="G195" s="205"/>
      <c r="H195" s="184"/>
      <c r="I195" s="177"/>
      <c r="J195" s="161"/>
      <c r="K195" s="161"/>
      <c r="L195" s="161"/>
      <c r="M195" s="185"/>
      <c r="N195" s="185"/>
      <c r="O195" s="185"/>
      <c r="P195" s="185"/>
      <c r="Q195" s="185"/>
      <c r="R195" s="185"/>
      <c r="S195" s="185"/>
      <c r="T195" s="185"/>
      <c r="U195" s="185"/>
      <c r="V195" s="185"/>
      <c r="W195" s="185"/>
      <c r="X195" s="186"/>
    </row>
    <row r="196" spans="1:24" s="187" customFormat="1" ht="20.399999999999999">
      <c r="A196" s="188">
        <f>A193+1</f>
        <v>161</v>
      </c>
      <c r="B196" s="189" t="s">
        <v>429</v>
      </c>
      <c r="C196" s="198" t="s">
        <v>430</v>
      </c>
      <c r="D196" s="191" t="s">
        <v>134</v>
      </c>
      <c r="E196" s="192">
        <v>30</v>
      </c>
      <c r="F196" s="269">
        <v>0</v>
      </c>
      <c r="G196" s="194">
        <f>E196*F196</f>
        <v>0</v>
      </c>
      <c r="H196" s="184"/>
      <c r="I196" s="177"/>
      <c r="J196" s="161"/>
      <c r="K196" s="161"/>
      <c r="L196" s="161"/>
      <c r="M196" s="185"/>
      <c r="N196" s="185"/>
      <c r="O196" s="185"/>
      <c r="P196" s="185"/>
      <c r="Q196" s="185"/>
      <c r="R196" s="185"/>
      <c r="S196" s="185"/>
      <c r="T196" s="185"/>
      <c r="U196" s="185"/>
      <c r="V196" s="185"/>
      <c r="W196" s="185"/>
      <c r="X196" s="186"/>
    </row>
    <row r="197" spans="1:24" s="187" customFormat="1" ht="30.6">
      <c r="A197" s="188">
        <f>A196+1</f>
        <v>162</v>
      </c>
      <c r="B197" s="189" t="s">
        <v>431</v>
      </c>
      <c r="C197" s="198" t="s">
        <v>432</v>
      </c>
      <c r="D197" s="191" t="s">
        <v>134</v>
      </c>
      <c r="E197" s="192">
        <v>10</v>
      </c>
      <c r="F197" s="269">
        <v>0</v>
      </c>
      <c r="G197" s="194">
        <f>E197*F197</f>
        <v>0</v>
      </c>
      <c r="H197" s="184"/>
      <c r="I197" s="177"/>
      <c r="J197" s="161"/>
      <c r="K197" s="161"/>
      <c r="L197" s="161"/>
      <c r="M197" s="185"/>
      <c r="N197" s="185"/>
      <c r="O197" s="185"/>
      <c r="P197" s="185"/>
      <c r="Q197" s="185"/>
      <c r="R197" s="185"/>
      <c r="S197" s="185"/>
      <c r="T197" s="185"/>
      <c r="U197" s="185"/>
      <c r="V197" s="185"/>
      <c r="W197" s="185"/>
      <c r="X197" s="186"/>
    </row>
    <row r="198" spans="1:24" s="187" customFormat="1" ht="20.399999999999999">
      <c r="A198" s="188">
        <f>A197+1</f>
        <v>163</v>
      </c>
      <c r="B198" s="189" t="s">
        <v>433</v>
      </c>
      <c r="C198" s="198" t="s">
        <v>434</v>
      </c>
      <c r="D198" s="191" t="s">
        <v>141</v>
      </c>
      <c r="E198" s="192">
        <v>1</v>
      </c>
      <c r="F198" s="269">
        <v>0</v>
      </c>
      <c r="G198" s="194">
        <f>E198*F198</f>
        <v>0</v>
      </c>
      <c r="H198" s="184"/>
      <c r="I198" s="177"/>
      <c r="J198" s="161"/>
      <c r="K198" s="161"/>
      <c r="L198" s="161"/>
      <c r="M198" s="185"/>
      <c r="N198" s="185"/>
      <c r="O198" s="185"/>
      <c r="P198" s="185"/>
      <c r="Q198" s="185"/>
      <c r="R198" s="185"/>
      <c r="S198" s="185"/>
      <c r="T198" s="185"/>
      <c r="U198" s="185"/>
      <c r="V198" s="185"/>
      <c r="W198" s="185"/>
      <c r="X198" s="186"/>
    </row>
    <row r="199" spans="1:24" s="187" customFormat="1">
      <c r="A199" s="188">
        <f>A198+1</f>
        <v>164</v>
      </c>
      <c r="B199" s="189" t="s">
        <v>435</v>
      </c>
      <c r="C199" s="198" t="s">
        <v>436</v>
      </c>
      <c r="D199" s="191" t="s">
        <v>141</v>
      </c>
      <c r="E199" s="192">
        <v>1</v>
      </c>
      <c r="F199" s="269">
        <v>0</v>
      </c>
      <c r="G199" s="194">
        <f>E199*F199</f>
        <v>0</v>
      </c>
      <c r="H199" s="184"/>
      <c r="I199" s="177"/>
      <c r="J199" s="161"/>
      <c r="K199" s="161"/>
      <c r="L199" s="161"/>
      <c r="M199" s="185"/>
      <c r="N199" s="185"/>
      <c r="O199" s="185"/>
      <c r="P199" s="185"/>
      <c r="Q199" s="185"/>
      <c r="R199" s="185"/>
      <c r="S199" s="185"/>
      <c r="T199" s="185"/>
      <c r="U199" s="185"/>
      <c r="V199" s="185"/>
      <c r="W199" s="185"/>
      <c r="X199" s="186"/>
    </row>
    <row r="200" spans="1:24" s="187" customFormat="1">
      <c r="A200" s="181"/>
      <c r="B200" s="199" t="s">
        <v>144</v>
      </c>
      <c r="C200" s="200" t="s">
        <v>437</v>
      </c>
      <c r="D200" s="181"/>
      <c r="E200" s="201"/>
      <c r="F200" s="202">
        <f>SUM(G196:G198)</f>
        <v>0</v>
      </c>
      <c r="G200" s="203">
        <f>SUM(G196:G199)</f>
        <v>0</v>
      </c>
      <c r="H200" s="184"/>
      <c r="I200" s="177"/>
      <c r="J200" s="161"/>
      <c r="K200" s="161"/>
      <c r="L200" s="161"/>
      <c r="M200" s="185"/>
      <c r="N200" s="185"/>
      <c r="O200" s="185"/>
      <c r="P200" s="185"/>
      <c r="Q200" s="185"/>
      <c r="R200" s="185"/>
      <c r="S200" s="185"/>
      <c r="T200" s="185"/>
      <c r="U200" s="185"/>
      <c r="V200" s="185"/>
      <c r="W200" s="185"/>
      <c r="X200" s="186"/>
    </row>
    <row r="201" spans="1:24" s="187" customFormat="1">
      <c r="A201" s="178" t="s">
        <v>20</v>
      </c>
      <c r="B201" s="179" t="s">
        <v>438</v>
      </c>
      <c r="C201" s="180" t="s">
        <v>25</v>
      </c>
      <c r="D201" s="181"/>
      <c r="E201" s="182"/>
      <c r="F201" s="204"/>
      <c r="G201" s="205"/>
      <c r="H201" s="184"/>
      <c r="I201" s="177"/>
      <c r="J201" s="161"/>
      <c r="K201" s="161"/>
      <c r="L201" s="161"/>
      <c r="M201" s="185"/>
      <c r="N201" s="185"/>
      <c r="O201" s="185"/>
      <c r="P201" s="185"/>
      <c r="Q201" s="185"/>
      <c r="R201" s="185"/>
      <c r="S201" s="185"/>
      <c r="T201" s="185"/>
      <c r="U201" s="185"/>
      <c r="V201" s="185"/>
      <c r="W201" s="185"/>
      <c r="X201" s="186"/>
    </row>
    <row r="202" spans="1:24" s="187" customFormat="1">
      <c r="A202" s="188">
        <f>A199+1</f>
        <v>165</v>
      </c>
      <c r="B202" s="189" t="s">
        <v>439</v>
      </c>
      <c r="C202" s="198" t="s">
        <v>440</v>
      </c>
      <c r="D202" s="191" t="s">
        <v>328</v>
      </c>
      <c r="E202" s="192">
        <v>12</v>
      </c>
      <c r="F202" s="269">
        <v>0</v>
      </c>
      <c r="G202" s="194">
        <f>E202*F202</f>
        <v>0</v>
      </c>
      <c r="H202" s="184"/>
      <c r="I202" s="177"/>
      <c r="J202" s="161"/>
      <c r="K202" s="161"/>
      <c r="L202" s="161"/>
      <c r="M202" s="185"/>
      <c r="N202" s="185"/>
      <c r="O202" s="185"/>
      <c r="P202" s="185"/>
      <c r="Q202" s="185"/>
      <c r="R202" s="185"/>
      <c r="S202" s="185"/>
      <c r="T202" s="185"/>
      <c r="U202" s="185"/>
      <c r="V202" s="185"/>
      <c r="W202" s="185"/>
      <c r="X202" s="186"/>
    </row>
    <row r="203" spans="1:24" s="187" customFormat="1">
      <c r="A203" s="188">
        <f>A202+1</f>
        <v>166</v>
      </c>
      <c r="B203" s="189" t="s">
        <v>441</v>
      </c>
      <c r="C203" s="198" t="s">
        <v>442</v>
      </c>
      <c r="D203" s="191" t="s">
        <v>22</v>
      </c>
      <c r="E203" s="192">
        <f>SUM(E52:E53)</f>
        <v>205</v>
      </c>
      <c r="F203" s="269">
        <v>0</v>
      </c>
      <c r="G203" s="194">
        <f>E203*F203</f>
        <v>0</v>
      </c>
      <c r="H203" s="184"/>
      <c r="I203" s="177"/>
      <c r="J203" s="161"/>
      <c r="K203" s="161"/>
      <c r="L203" s="161"/>
      <c r="M203" s="185"/>
      <c r="N203" s="185"/>
      <c r="O203" s="185"/>
      <c r="P203" s="185"/>
      <c r="Q203" s="185"/>
      <c r="R203" s="185"/>
      <c r="S203" s="185"/>
      <c r="T203" s="185"/>
      <c r="U203" s="185"/>
      <c r="V203" s="185"/>
      <c r="W203" s="185"/>
      <c r="X203" s="186"/>
    </row>
    <row r="204" spans="1:24" s="187" customFormat="1">
      <c r="A204" s="188">
        <f>A203+1</f>
        <v>167</v>
      </c>
      <c r="B204" s="189" t="s">
        <v>443</v>
      </c>
      <c r="C204" s="198" t="s">
        <v>444</v>
      </c>
      <c r="D204" s="191" t="s">
        <v>22</v>
      </c>
      <c r="E204" s="192">
        <f>SUM(E54:E56)</f>
        <v>173</v>
      </c>
      <c r="F204" s="269">
        <v>0</v>
      </c>
      <c r="G204" s="194">
        <f>E204*F204</f>
        <v>0</v>
      </c>
      <c r="H204" s="184"/>
      <c r="I204" s="177"/>
      <c r="J204" s="161"/>
      <c r="K204" s="161"/>
      <c r="L204" s="161"/>
      <c r="M204" s="185"/>
      <c r="N204" s="185"/>
      <c r="O204" s="185"/>
      <c r="P204" s="185"/>
      <c r="Q204" s="185"/>
      <c r="R204" s="185"/>
      <c r="S204" s="185"/>
      <c r="T204" s="185"/>
      <c r="U204" s="185"/>
      <c r="V204" s="185"/>
      <c r="W204" s="185"/>
      <c r="X204" s="186"/>
    </row>
    <row r="205" spans="1:24" s="187" customFormat="1">
      <c r="A205" s="181"/>
      <c r="B205" s="199" t="s">
        <v>144</v>
      </c>
      <c r="C205" s="200" t="s">
        <v>445</v>
      </c>
      <c r="D205" s="181"/>
      <c r="E205" s="201"/>
      <c r="F205" s="202">
        <f>SUM(G202:G204)</f>
        <v>0</v>
      </c>
      <c r="G205" s="203">
        <f>SUM(G202:G204)</f>
        <v>0</v>
      </c>
      <c r="H205" s="184"/>
      <c r="I205" s="177"/>
      <c r="J205" s="161"/>
      <c r="K205" s="161"/>
      <c r="L205" s="161"/>
      <c r="M205" s="185"/>
      <c r="N205" s="185"/>
      <c r="O205" s="185"/>
      <c r="P205" s="185"/>
      <c r="Q205" s="185"/>
      <c r="R205" s="185"/>
      <c r="S205" s="185"/>
      <c r="T205" s="185"/>
      <c r="U205" s="185"/>
      <c r="V205" s="185"/>
      <c r="W205" s="185"/>
      <c r="X205" s="186"/>
    </row>
    <row r="206" spans="1:24" s="187" customFormat="1">
      <c r="A206" s="178" t="s">
        <v>20</v>
      </c>
      <c r="B206" s="179" t="s">
        <v>446</v>
      </c>
      <c r="C206" s="180" t="s">
        <v>447</v>
      </c>
      <c r="D206" s="181"/>
      <c r="E206" s="182"/>
      <c r="F206" s="204"/>
      <c r="G206" s="205"/>
      <c r="H206" s="184"/>
      <c r="I206" s="177"/>
      <c r="J206" s="161"/>
      <c r="K206" s="161"/>
      <c r="L206" s="161"/>
      <c r="M206" s="185"/>
      <c r="N206" s="185"/>
      <c r="O206" s="185"/>
      <c r="P206" s="185"/>
      <c r="Q206" s="185"/>
      <c r="R206" s="185"/>
      <c r="S206" s="185"/>
      <c r="T206" s="185"/>
      <c r="U206" s="185"/>
      <c r="V206" s="185"/>
      <c r="W206" s="185"/>
      <c r="X206" s="186"/>
    </row>
    <row r="207" spans="1:24" s="35" customFormat="1" outlineLevel="1">
      <c r="A207" s="188">
        <f>A204+1</f>
        <v>168</v>
      </c>
      <c r="B207" s="189" t="s">
        <v>448</v>
      </c>
      <c r="C207" s="198" t="s">
        <v>449</v>
      </c>
      <c r="D207" s="191" t="s">
        <v>22</v>
      </c>
      <c r="E207" s="192">
        <v>1700</v>
      </c>
      <c r="F207" s="270">
        <v>0</v>
      </c>
      <c r="G207" s="208">
        <f>E207*F207</f>
        <v>0</v>
      </c>
      <c r="H207" s="240"/>
      <c r="I207" s="241"/>
    </row>
    <row r="208" spans="1:24" s="35" customFormat="1" outlineLevel="1">
      <c r="A208" s="188">
        <f>A207+1</f>
        <v>169</v>
      </c>
      <c r="B208" s="189" t="s">
        <v>450</v>
      </c>
      <c r="C208" s="198" t="s">
        <v>451</v>
      </c>
      <c r="D208" s="191" t="s">
        <v>23</v>
      </c>
      <c r="E208" s="192">
        <v>150</v>
      </c>
      <c r="F208" s="270">
        <v>0</v>
      </c>
      <c r="G208" s="208">
        <f>E208*F208</f>
        <v>0</v>
      </c>
      <c r="H208" s="240"/>
      <c r="I208" s="241"/>
    </row>
    <row r="209" spans="1:43" s="35" customFormat="1" outlineLevel="1">
      <c r="A209" s="188">
        <f>A208+1</f>
        <v>170</v>
      </c>
      <c r="B209" s="189" t="s">
        <v>452</v>
      </c>
      <c r="C209" s="242" t="s">
        <v>453</v>
      </c>
      <c r="D209" s="191" t="s">
        <v>23</v>
      </c>
      <c r="E209" s="192">
        <v>70</v>
      </c>
      <c r="F209" s="270">
        <v>0</v>
      </c>
      <c r="G209" s="208">
        <f>E209*F209</f>
        <v>0</v>
      </c>
      <c r="H209" s="240"/>
      <c r="I209" s="241"/>
    </row>
    <row r="210" spans="1:43" s="35" customFormat="1" outlineLevel="1">
      <c r="A210" s="188">
        <f>A209+1</f>
        <v>171</v>
      </c>
      <c r="B210" s="189" t="s">
        <v>454</v>
      </c>
      <c r="C210" s="243" t="s">
        <v>455</v>
      </c>
      <c r="D210" s="191" t="s">
        <v>26</v>
      </c>
      <c r="E210" s="192">
        <v>35</v>
      </c>
      <c r="F210" s="270">
        <v>0</v>
      </c>
      <c r="G210" s="208">
        <f>E210*F210</f>
        <v>0</v>
      </c>
      <c r="H210" s="240"/>
      <c r="I210" s="241"/>
      <c r="J210" s="244"/>
      <c r="K210" s="244"/>
      <c r="L210" s="244"/>
      <c r="M210" s="244"/>
      <c r="N210" s="244"/>
      <c r="O210" s="244"/>
      <c r="P210" s="244"/>
      <c r="Q210" s="244"/>
      <c r="R210" s="244"/>
      <c r="S210" s="244"/>
      <c r="T210" s="244"/>
      <c r="U210" s="244"/>
      <c r="V210" s="244"/>
      <c r="W210" s="244"/>
      <c r="X210" s="244"/>
      <c r="Y210" s="244"/>
      <c r="Z210" s="244"/>
      <c r="AA210" s="244"/>
      <c r="AB210" s="244"/>
      <c r="AC210" s="244"/>
      <c r="AD210" s="244"/>
      <c r="AE210" s="244"/>
      <c r="AF210" s="244"/>
      <c r="AG210" s="244"/>
      <c r="AH210" s="244"/>
      <c r="AI210" s="244"/>
      <c r="AJ210" s="244"/>
      <c r="AK210" s="244"/>
      <c r="AL210" s="244"/>
      <c r="AM210" s="244"/>
      <c r="AN210" s="244"/>
      <c r="AO210" s="244"/>
      <c r="AP210" s="244"/>
      <c r="AQ210" s="244"/>
    </row>
    <row r="211" spans="1:43" s="35" customFormat="1" outlineLevel="1">
      <c r="A211" s="188">
        <f>A210+1</f>
        <v>172</v>
      </c>
      <c r="B211" s="189" t="s">
        <v>456</v>
      </c>
      <c r="C211" s="243" t="s">
        <v>457</v>
      </c>
      <c r="D211" s="191" t="s">
        <v>458</v>
      </c>
      <c r="E211" s="192">
        <f>E207*0.03+E208*0.0015</f>
        <v>51.225000000000001</v>
      </c>
      <c r="F211" s="270">
        <v>0</v>
      </c>
      <c r="G211" s="208">
        <f>E211*F211</f>
        <v>0</v>
      </c>
      <c r="H211" s="240"/>
      <c r="I211" s="241"/>
      <c r="J211" s="244"/>
      <c r="K211" s="244"/>
      <c r="L211" s="244"/>
      <c r="M211" s="244"/>
      <c r="N211" s="244"/>
      <c r="O211" s="244"/>
      <c r="P211" s="244"/>
      <c r="Q211" s="244"/>
      <c r="R211" s="244"/>
      <c r="S211" s="244"/>
      <c r="T211" s="244"/>
      <c r="U211" s="244"/>
      <c r="V211" s="244"/>
      <c r="W211" s="244"/>
      <c r="X211" s="244"/>
      <c r="Y211" s="244"/>
      <c r="Z211" s="244"/>
      <c r="AA211" s="244"/>
      <c r="AB211" s="244"/>
      <c r="AC211" s="244"/>
      <c r="AD211" s="244"/>
      <c r="AE211" s="244"/>
      <c r="AF211" s="244"/>
      <c r="AG211" s="244"/>
      <c r="AH211" s="244"/>
      <c r="AI211" s="244"/>
      <c r="AJ211" s="244"/>
      <c r="AK211" s="244"/>
      <c r="AL211" s="244"/>
      <c r="AM211" s="244"/>
      <c r="AN211" s="244"/>
      <c r="AO211" s="244"/>
      <c r="AP211" s="244"/>
      <c r="AQ211" s="244"/>
    </row>
    <row r="212" spans="1:43" s="187" customFormat="1">
      <c r="A212" s="181"/>
      <c r="B212" s="199" t="s">
        <v>144</v>
      </c>
      <c r="C212" s="200" t="s">
        <v>459</v>
      </c>
      <c r="D212" s="181"/>
      <c r="E212" s="201"/>
      <c r="F212" s="202">
        <f>SUM(G210:G211)</f>
        <v>0</v>
      </c>
      <c r="G212" s="203">
        <f>SUM(G207:G211)</f>
        <v>0</v>
      </c>
      <c r="H212" s="184"/>
      <c r="I212" s="177"/>
      <c r="J212" s="161"/>
      <c r="K212" s="161"/>
      <c r="L212" s="161"/>
      <c r="M212" s="185"/>
      <c r="N212" s="185"/>
      <c r="O212" s="185"/>
      <c r="P212" s="185"/>
      <c r="Q212" s="185"/>
      <c r="R212" s="185"/>
      <c r="S212" s="185"/>
      <c r="T212" s="185"/>
      <c r="U212" s="185"/>
      <c r="V212" s="185"/>
      <c r="W212" s="185"/>
      <c r="X212" s="186"/>
    </row>
    <row r="213" spans="1:43" s="187" customFormat="1">
      <c r="A213" s="178" t="s">
        <v>20</v>
      </c>
      <c r="B213" s="179" t="s">
        <v>79</v>
      </c>
      <c r="C213" s="180" t="s">
        <v>80</v>
      </c>
      <c r="D213" s="181"/>
      <c r="E213" s="182"/>
      <c r="F213" s="204"/>
      <c r="G213" s="205"/>
      <c r="H213" s="184"/>
      <c r="I213" s="177"/>
      <c r="J213" s="161"/>
      <c r="K213" s="161"/>
      <c r="L213" s="161"/>
      <c r="M213" s="185"/>
      <c r="N213" s="185"/>
      <c r="O213" s="185"/>
      <c r="P213" s="185"/>
      <c r="Q213" s="185"/>
      <c r="R213" s="185"/>
      <c r="S213" s="185"/>
      <c r="T213" s="185"/>
      <c r="U213" s="185"/>
      <c r="V213" s="185"/>
      <c r="W213" s="185"/>
      <c r="X213" s="186"/>
    </row>
    <row r="214" spans="1:43" s="187" customFormat="1">
      <c r="A214" s="188">
        <f>A204+1</f>
        <v>168</v>
      </c>
      <c r="B214" s="189" t="s">
        <v>460</v>
      </c>
      <c r="C214" s="198" t="s">
        <v>461</v>
      </c>
      <c r="D214" s="191" t="s">
        <v>462</v>
      </c>
      <c r="E214" s="192">
        <v>20</v>
      </c>
      <c r="F214" s="269">
        <v>0</v>
      </c>
      <c r="G214" s="194">
        <f t="shared" ref="G214:G223" si="27">E214*F214</f>
        <v>0</v>
      </c>
      <c r="H214" s="184"/>
      <c r="I214" s="177"/>
      <c r="J214" s="161"/>
      <c r="K214" s="161"/>
      <c r="L214" s="161"/>
      <c r="M214" s="185"/>
      <c r="N214" s="185"/>
      <c r="O214" s="185"/>
      <c r="P214" s="185"/>
      <c r="Q214" s="185"/>
      <c r="R214" s="185"/>
      <c r="S214" s="185"/>
      <c r="T214" s="185"/>
      <c r="U214" s="185"/>
      <c r="V214" s="185"/>
      <c r="W214" s="185"/>
      <c r="X214" s="186"/>
    </row>
    <row r="215" spans="1:43" s="187" customFormat="1" ht="30.6">
      <c r="A215" s="188">
        <f>A214+1</f>
        <v>169</v>
      </c>
      <c r="B215" s="189" t="s">
        <v>463</v>
      </c>
      <c r="C215" s="198" t="s">
        <v>464</v>
      </c>
      <c r="D215" s="191" t="s">
        <v>23</v>
      </c>
      <c r="E215" s="192">
        <v>52</v>
      </c>
      <c r="F215" s="269">
        <v>0</v>
      </c>
      <c r="G215" s="194">
        <f t="shared" si="27"/>
        <v>0</v>
      </c>
      <c r="H215" s="184"/>
      <c r="I215" s="177"/>
      <c r="J215" s="161"/>
      <c r="K215" s="161"/>
      <c r="L215" s="161"/>
      <c r="M215" s="185"/>
      <c r="N215" s="185"/>
      <c r="O215" s="185"/>
      <c r="P215" s="185"/>
      <c r="Q215" s="185"/>
      <c r="R215" s="185"/>
      <c r="S215" s="185"/>
      <c r="T215" s="185"/>
      <c r="U215" s="185"/>
      <c r="V215" s="185"/>
      <c r="W215" s="185"/>
      <c r="X215" s="186"/>
    </row>
    <row r="216" spans="1:43" s="187" customFormat="1">
      <c r="A216" s="188">
        <f t="shared" ref="A216:A224" si="28">A215+1</f>
        <v>170</v>
      </c>
      <c r="B216" s="189" t="s">
        <v>465</v>
      </c>
      <c r="C216" s="198" t="s">
        <v>466</v>
      </c>
      <c r="D216" s="191" t="s">
        <v>141</v>
      </c>
      <c r="E216" s="192">
        <v>1</v>
      </c>
      <c r="F216" s="269">
        <v>0</v>
      </c>
      <c r="G216" s="194">
        <f t="shared" si="27"/>
        <v>0</v>
      </c>
      <c r="H216" s="184"/>
      <c r="I216" s="177"/>
      <c r="J216" s="161"/>
      <c r="K216" s="161"/>
      <c r="L216" s="161"/>
      <c r="M216" s="185"/>
      <c r="N216" s="185"/>
      <c r="O216" s="185"/>
      <c r="P216" s="185"/>
      <c r="Q216" s="185"/>
      <c r="R216" s="185"/>
      <c r="S216" s="185"/>
      <c r="T216" s="185"/>
      <c r="U216" s="185"/>
      <c r="V216" s="185"/>
      <c r="W216" s="185"/>
      <c r="X216" s="186"/>
    </row>
    <row r="217" spans="1:43" s="187" customFormat="1">
      <c r="A217" s="188">
        <f t="shared" si="28"/>
        <v>171</v>
      </c>
      <c r="B217" s="189" t="s">
        <v>467</v>
      </c>
      <c r="C217" s="198" t="s">
        <v>468</v>
      </c>
      <c r="D217" s="191" t="s">
        <v>26</v>
      </c>
      <c r="E217" s="192">
        <v>20</v>
      </c>
      <c r="F217" s="269">
        <v>0</v>
      </c>
      <c r="G217" s="194">
        <f>E217*F217</f>
        <v>0</v>
      </c>
      <c r="H217" s="184"/>
      <c r="I217" s="177"/>
      <c r="J217" s="161"/>
      <c r="K217" s="161"/>
      <c r="L217" s="161"/>
      <c r="M217" s="185"/>
      <c r="N217" s="185"/>
      <c r="O217" s="185"/>
      <c r="P217" s="185"/>
      <c r="Q217" s="185"/>
      <c r="R217" s="185"/>
      <c r="S217" s="185"/>
      <c r="T217" s="185"/>
      <c r="U217" s="185"/>
      <c r="V217" s="185"/>
      <c r="W217" s="185"/>
      <c r="X217" s="186"/>
    </row>
    <row r="218" spans="1:43" s="187" customFormat="1" ht="20.399999999999999">
      <c r="A218" s="188">
        <f t="shared" si="28"/>
        <v>172</v>
      </c>
      <c r="B218" s="189" t="s">
        <v>469</v>
      </c>
      <c r="C218" s="198" t="s">
        <v>470</v>
      </c>
      <c r="D218" s="191" t="s">
        <v>26</v>
      </c>
      <c r="E218" s="192">
        <v>26</v>
      </c>
      <c r="F218" s="269">
        <v>0</v>
      </c>
      <c r="G218" s="194">
        <f>E218*F218</f>
        <v>0</v>
      </c>
      <c r="H218" s="184"/>
      <c r="I218" s="177"/>
      <c r="J218" s="161"/>
      <c r="K218" s="161"/>
      <c r="L218" s="161"/>
      <c r="M218" s="185"/>
      <c r="N218" s="185"/>
      <c r="O218" s="185"/>
      <c r="P218" s="185"/>
      <c r="Q218" s="185"/>
      <c r="R218" s="185"/>
      <c r="S218" s="185"/>
      <c r="T218" s="185"/>
      <c r="U218" s="185"/>
      <c r="V218" s="185"/>
      <c r="W218" s="185"/>
      <c r="X218" s="186"/>
    </row>
    <row r="219" spans="1:43" s="187" customFormat="1" ht="20.399999999999999">
      <c r="A219" s="188">
        <f t="shared" si="28"/>
        <v>173</v>
      </c>
      <c r="B219" s="189" t="s">
        <v>471</v>
      </c>
      <c r="C219" s="198" t="s">
        <v>472</v>
      </c>
      <c r="D219" s="191" t="s">
        <v>26</v>
      </c>
      <c r="E219" s="192">
        <v>72</v>
      </c>
      <c r="F219" s="269">
        <v>0</v>
      </c>
      <c r="G219" s="194">
        <f t="shared" si="27"/>
        <v>0</v>
      </c>
      <c r="H219" s="184"/>
      <c r="I219" s="177"/>
      <c r="J219" s="161"/>
      <c r="K219" s="161"/>
      <c r="L219" s="161"/>
      <c r="M219" s="185"/>
      <c r="N219" s="185"/>
      <c r="O219" s="185"/>
      <c r="P219" s="185"/>
      <c r="Q219" s="185"/>
      <c r="R219" s="185"/>
      <c r="S219" s="185"/>
      <c r="T219" s="185"/>
      <c r="U219" s="185"/>
      <c r="V219" s="185"/>
      <c r="W219" s="185"/>
      <c r="X219" s="186"/>
    </row>
    <row r="220" spans="1:43" s="187" customFormat="1" ht="20.399999999999999">
      <c r="A220" s="188">
        <f t="shared" si="28"/>
        <v>174</v>
      </c>
      <c r="B220" s="189" t="s">
        <v>473</v>
      </c>
      <c r="C220" s="198" t="s">
        <v>474</v>
      </c>
      <c r="D220" s="191" t="s">
        <v>26</v>
      </c>
      <c r="E220" s="192">
        <v>18</v>
      </c>
      <c r="F220" s="269">
        <v>0</v>
      </c>
      <c r="G220" s="194">
        <f t="shared" si="27"/>
        <v>0</v>
      </c>
      <c r="H220" s="184"/>
      <c r="I220" s="177"/>
      <c r="J220" s="161"/>
      <c r="K220" s="161"/>
      <c r="L220" s="161"/>
      <c r="M220" s="185"/>
      <c r="N220" s="185"/>
      <c r="O220" s="185"/>
      <c r="P220" s="185"/>
      <c r="Q220" s="185"/>
      <c r="R220" s="185"/>
      <c r="S220" s="185"/>
      <c r="T220" s="185"/>
      <c r="U220" s="185"/>
      <c r="V220" s="185"/>
      <c r="W220" s="185"/>
      <c r="X220" s="186"/>
    </row>
    <row r="221" spans="1:43" s="187" customFormat="1" ht="30.6">
      <c r="A221" s="188">
        <f t="shared" si="28"/>
        <v>175</v>
      </c>
      <c r="B221" s="189" t="s">
        <v>475</v>
      </c>
      <c r="C221" s="198" t="s">
        <v>476</v>
      </c>
      <c r="D221" s="191" t="s">
        <v>26</v>
      </c>
      <c r="E221" s="192">
        <v>32</v>
      </c>
      <c r="F221" s="269">
        <v>0</v>
      </c>
      <c r="G221" s="194">
        <f t="shared" si="27"/>
        <v>0</v>
      </c>
      <c r="H221" s="184"/>
      <c r="I221" s="177"/>
      <c r="J221" s="161"/>
      <c r="K221" s="161"/>
      <c r="L221" s="161"/>
      <c r="M221" s="185"/>
      <c r="N221" s="185"/>
      <c r="O221" s="185"/>
      <c r="P221" s="185"/>
      <c r="Q221" s="185"/>
      <c r="R221" s="185"/>
      <c r="S221" s="185"/>
      <c r="T221" s="185"/>
      <c r="U221" s="185"/>
      <c r="V221" s="185"/>
      <c r="W221" s="185"/>
      <c r="X221" s="186"/>
    </row>
    <row r="222" spans="1:43" s="187" customFormat="1" ht="20.399999999999999">
      <c r="A222" s="188">
        <f t="shared" si="28"/>
        <v>176</v>
      </c>
      <c r="B222" s="189" t="s">
        <v>477</v>
      </c>
      <c r="C222" s="198" t="s">
        <v>478</v>
      </c>
      <c r="D222" s="191" t="s">
        <v>141</v>
      </c>
      <c r="E222" s="192">
        <v>1</v>
      </c>
      <c r="F222" s="269">
        <v>0</v>
      </c>
      <c r="G222" s="194">
        <f t="shared" si="27"/>
        <v>0</v>
      </c>
      <c r="H222" s="184"/>
      <c r="I222" s="177"/>
      <c r="J222" s="161"/>
      <c r="K222" s="161"/>
      <c r="L222" s="161"/>
      <c r="M222" s="185"/>
      <c r="N222" s="185"/>
      <c r="O222" s="185"/>
      <c r="P222" s="185"/>
      <c r="Q222" s="185"/>
      <c r="R222" s="185"/>
      <c r="S222" s="185"/>
      <c r="T222" s="185"/>
      <c r="U222" s="185"/>
      <c r="V222" s="185"/>
      <c r="W222" s="185"/>
      <c r="X222" s="186"/>
    </row>
    <row r="223" spans="1:43" s="187" customFormat="1" ht="20.399999999999999">
      <c r="A223" s="188">
        <f t="shared" si="28"/>
        <v>177</v>
      </c>
      <c r="B223" s="189" t="s">
        <v>479</v>
      </c>
      <c r="C223" s="198" t="s">
        <v>480</v>
      </c>
      <c r="D223" s="191" t="s">
        <v>141</v>
      </c>
      <c r="E223" s="192">
        <v>1</v>
      </c>
      <c r="F223" s="269">
        <v>0</v>
      </c>
      <c r="G223" s="194">
        <f t="shared" si="27"/>
        <v>0</v>
      </c>
      <c r="H223" s="184"/>
      <c r="I223" s="177"/>
      <c r="J223" s="161"/>
      <c r="K223" s="161"/>
      <c r="L223" s="161"/>
      <c r="M223" s="185"/>
      <c r="N223" s="185"/>
      <c r="O223" s="185"/>
      <c r="P223" s="185"/>
      <c r="Q223" s="185"/>
      <c r="R223" s="185"/>
      <c r="S223" s="185"/>
      <c r="T223" s="185"/>
      <c r="U223" s="185"/>
      <c r="V223" s="185"/>
      <c r="W223" s="185"/>
      <c r="X223" s="186"/>
    </row>
    <row r="224" spans="1:43" s="187" customFormat="1" ht="71.25" customHeight="1">
      <c r="A224" s="188">
        <f t="shared" si="28"/>
        <v>178</v>
      </c>
      <c r="B224" s="189" t="s">
        <v>481</v>
      </c>
      <c r="C224" s="198" t="s">
        <v>482</v>
      </c>
      <c r="D224" s="245" t="s">
        <v>141</v>
      </c>
      <c r="E224" s="192">
        <v>1</v>
      </c>
      <c r="F224" s="278"/>
      <c r="G224" s="194">
        <v>62000</v>
      </c>
      <c r="H224" s="184"/>
      <c r="I224" s="177"/>
      <c r="J224" s="161"/>
      <c r="K224" s="161"/>
      <c r="L224" s="161"/>
      <c r="M224" s="185"/>
      <c r="N224" s="185"/>
      <c r="O224" s="185"/>
      <c r="P224" s="185"/>
      <c r="Q224" s="185"/>
      <c r="R224" s="185"/>
      <c r="S224" s="185"/>
      <c r="T224" s="185"/>
      <c r="U224" s="185"/>
      <c r="V224" s="185"/>
      <c r="W224" s="185"/>
      <c r="X224" s="186"/>
    </row>
    <row r="225" spans="1:24" s="187" customFormat="1">
      <c r="A225" s="181"/>
      <c r="B225" s="199" t="s">
        <v>144</v>
      </c>
      <c r="C225" s="200" t="s">
        <v>483</v>
      </c>
      <c r="D225" s="181"/>
      <c r="E225" s="201"/>
      <c r="F225" s="204"/>
      <c r="G225" s="203">
        <f>SUM(G214:G224)</f>
        <v>62000</v>
      </c>
      <c r="H225" s="184"/>
      <c r="I225" s="177"/>
      <c r="J225" s="161"/>
      <c r="K225" s="161"/>
      <c r="L225" s="161"/>
      <c r="M225" s="185"/>
      <c r="N225" s="185"/>
      <c r="O225" s="185"/>
      <c r="P225" s="185"/>
      <c r="Q225" s="185"/>
      <c r="R225" s="185"/>
      <c r="S225" s="185"/>
      <c r="T225" s="185"/>
      <c r="U225" s="185"/>
      <c r="V225" s="185"/>
      <c r="W225" s="185"/>
      <c r="X225" s="186"/>
    </row>
    <row r="226" spans="1:24" s="187" customFormat="1" ht="6" customHeight="1">
      <c r="D226" s="246"/>
      <c r="H226" s="161"/>
      <c r="I226" s="177"/>
      <c r="J226" s="161"/>
      <c r="K226" s="161"/>
      <c r="L226" s="161"/>
      <c r="M226" s="185"/>
      <c r="N226" s="185"/>
      <c r="O226" s="185"/>
      <c r="P226" s="185"/>
      <c r="Q226" s="185"/>
      <c r="R226" s="185"/>
      <c r="S226" s="185"/>
      <c r="T226" s="185"/>
      <c r="U226" s="185"/>
      <c r="V226" s="185"/>
      <c r="W226" s="185"/>
      <c r="X226" s="186"/>
    </row>
    <row r="227" spans="1:24" s="187" customFormat="1" ht="13.2" customHeight="1">
      <c r="C227" s="305" t="s">
        <v>484</v>
      </c>
      <c r="D227" s="246"/>
      <c r="H227" s="161"/>
      <c r="I227" s="177"/>
      <c r="J227" s="161"/>
      <c r="K227" s="161"/>
      <c r="L227" s="161"/>
      <c r="M227" s="185"/>
      <c r="N227" s="185"/>
      <c r="O227" s="185"/>
      <c r="P227" s="185"/>
      <c r="Q227" s="185"/>
      <c r="R227" s="185"/>
      <c r="S227" s="185"/>
      <c r="T227" s="185"/>
      <c r="U227" s="185"/>
      <c r="V227" s="185"/>
      <c r="W227" s="185"/>
      <c r="X227" s="186"/>
    </row>
    <row r="228" spans="1:24" s="187" customFormat="1" ht="38.4" customHeight="1">
      <c r="C228" s="305"/>
      <c r="D228" s="246"/>
      <c r="H228" s="161"/>
      <c r="I228" s="177"/>
      <c r="J228" s="161"/>
      <c r="K228" s="161"/>
      <c r="L228" s="161"/>
      <c r="M228" s="185"/>
      <c r="N228" s="185"/>
      <c r="O228" s="185"/>
      <c r="P228" s="185"/>
      <c r="Q228" s="185"/>
      <c r="R228" s="185"/>
      <c r="S228" s="185"/>
      <c r="T228" s="185"/>
      <c r="U228" s="185"/>
      <c r="V228" s="185"/>
      <c r="W228" s="185"/>
      <c r="X228" s="186"/>
    </row>
    <row r="229" spans="1:24" s="187" customFormat="1" ht="63" customHeight="1">
      <c r="C229" s="247" t="s">
        <v>485</v>
      </c>
      <c r="D229" s="246"/>
      <c r="H229" s="161"/>
      <c r="I229" s="177"/>
      <c r="J229" s="161"/>
      <c r="K229" s="161"/>
      <c r="L229" s="161"/>
      <c r="M229" s="185"/>
      <c r="N229" s="185"/>
      <c r="O229" s="185"/>
      <c r="P229" s="185"/>
      <c r="Q229" s="185"/>
      <c r="R229" s="185"/>
      <c r="S229" s="185"/>
      <c r="T229" s="185"/>
      <c r="U229" s="185"/>
      <c r="V229" s="185"/>
      <c r="W229" s="185"/>
      <c r="X229" s="186"/>
    </row>
    <row r="230" spans="1:24" s="187" customFormat="1" ht="30.6">
      <c r="C230" s="247" t="s">
        <v>486</v>
      </c>
      <c r="D230" s="246"/>
      <c r="H230" s="161"/>
      <c r="I230" s="177"/>
      <c r="J230" s="161"/>
      <c r="K230" s="161"/>
      <c r="L230" s="161"/>
      <c r="M230" s="185"/>
      <c r="N230" s="185"/>
      <c r="O230" s="185"/>
      <c r="P230" s="185"/>
      <c r="Q230" s="185"/>
      <c r="R230" s="185"/>
      <c r="S230" s="185"/>
      <c r="T230" s="185"/>
      <c r="U230" s="185"/>
      <c r="V230" s="185"/>
      <c r="W230" s="185"/>
      <c r="X230" s="186"/>
    </row>
    <row r="231" spans="1:24" s="187" customFormat="1" ht="122.4">
      <c r="C231" s="247" t="s">
        <v>487</v>
      </c>
      <c r="D231" s="246"/>
      <c r="H231" s="161"/>
      <c r="I231" s="177"/>
      <c r="J231" s="161"/>
      <c r="K231" s="161"/>
      <c r="L231" s="161"/>
      <c r="M231" s="185"/>
      <c r="N231" s="185"/>
      <c r="O231" s="185"/>
      <c r="P231" s="185"/>
      <c r="Q231" s="185"/>
      <c r="R231" s="185"/>
      <c r="S231" s="185"/>
      <c r="T231" s="185"/>
      <c r="U231" s="185"/>
      <c r="V231" s="185"/>
      <c r="W231" s="185"/>
      <c r="X231" s="186"/>
    </row>
    <row r="232" spans="1:24" ht="40.799999999999997">
      <c r="C232" s="247" t="s">
        <v>488</v>
      </c>
      <c r="E232" s="164"/>
      <c r="I232" s="177"/>
    </row>
    <row r="233" spans="1:24">
      <c r="A233" s="162"/>
      <c r="B233" s="162"/>
      <c r="C233" s="162"/>
      <c r="D233" s="249"/>
      <c r="E233" s="162"/>
      <c r="F233" s="162"/>
      <c r="G233" s="250"/>
      <c r="I233" s="177"/>
    </row>
    <row r="234" spans="1:24">
      <c r="A234" s="162"/>
      <c r="B234" s="162"/>
      <c r="C234" s="162"/>
      <c r="D234" s="249"/>
      <c r="E234" s="162"/>
      <c r="F234" s="162"/>
      <c r="G234" s="162"/>
      <c r="I234" s="177"/>
    </row>
    <row r="235" spans="1:24">
      <c r="E235" s="164"/>
      <c r="I235" s="177"/>
    </row>
    <row r="236" spans="1:24">
      <c r="E236" s="164"/>
      <c r="I236" s="177"/>
    </row>
    <row r="237" spans="1:24">
      <c r="E237" s="164"/>
      <c r="I237" s="177"/>
    </row>
    <row r="238" spans="1:24">
      <c r="E238" s="164"/>
      <c r="I238" s="177"/>
    </row>
    <row r="239" spans="1:24">
      <c r="E239" s="164"/>
      <c r="I239" s="177"/>
    </row>
    <row r="240" spans="1:24">
      <c r="E240" s="164"/>
      <c r="I240" s="177"/>
    </row>
    <row r="241" spans="5:9">
      <c r="E241" s="164"/>
      <c r="I241" s="177"/>
    </row>
    <row r="242" spans="5:9">
      <c r="E242" s="164"/>
      <c r="I242" s="177"/>
    </row>
    <row r="243" spans="5:9">
      <c r="E243" s="164"/>
      <c r="I243" s="177"/>
    </row>
    <row r="244" spans="5:9">
      <c r="E244" s="164"/>
    </row>
    <row r="245" spans="5:9">
      <c r="E245" s="164"/>
    </row>
    <row r="246" spans="5:9">
      <c r="E246" s="164"/>
    </row>
    <row r="247" spans="5:9">
      <c r="E247" s="164"/>
    </row>
    <row r="248" spans="5:9">
      <c r="E248" s="164"/>
    </row>
    <row r="249" spans="5:9">
      <c r="E249" s="164"/>
    </row>
    <row r="250" spans="5:9">
      <c r="E250" s="164"/>
    </row>
    <row r="251" spans="5:9">
      <c r="E251" s="164"/>
    </row>
    <row r="252" spans="5:9">
      <c r="E252" s="164"/>
    </row>
    <row r="253" spans="5:9">
      <c r="E253" s="164"/>
    </row>
    <row r="254" spans="5:9">
      <c r="E254" s="164"/>
    </row>
    <row r="255" spans="5:9">
      <c r="E255" s="164"/>
    </row>
    <row r="256" spans="5:9">
      <c r="E256" s="164"/>
    </row>
    <row r="257" spans="1:7">
      <c r="E257" s="164"/>
    </row>
    <row r="258" spans="1:7">
      <c r="E258" s="164"/>
    </row>
    <row r="259" spans="1:7">
      <c r="E259" s="164"/>
    </row>
    <row r="260" spans="1:7">
      <c r="E260" s="164"/>
    </row>
    <row r="261" spans="1:7">
      <c r="E261" s="164"/>
    </row>
    <row r="262" spans="1:7">
      <c r="E262" s="164"/>
    </row>
    <row r="263" spans="1:7">
      <c r="E263" s="164"/>
    </row>
    <row r="264" spans="1:7">
      <c r="E264" s="164"/>
    </row>
    <row r="265" spans="1:7">
      <c r="E265" s="164"/>
    </row>
    <row r="266" spans="1:7">
      <c r="A266" s="251"/>
      <c r="B266" s="251"/>
    </row>
    <row r="267" spans="1:7">
      <c r="A267" s="162"/>
      <c r="B267" s="162"/>
      <c r="C267" s="253"/>
      <c r="D267" s="254"/>
      <c r="E267" s="255"/>
      <c r="F267" s="253"/>
      <c r="G267" s="256"/>
    </row>
    <row r="268" spans="1:7">
      <c r="A268" s="257"/>
      <c r="B268" s="257"/>
      <c r="C268" s="162"/>
      <c r="D268" s="249"/>
      <c r="E268" s="258"/>
      <c r="F268" s="162"/>
      <c r="G268" s="162"/>
    </row>
    <row r="269" spans="1:7">
      <c r="A269" s="162"/>
      <c r="B269" s="162"/>
      <c r="C269" s="162"/>
      <c r="D269" s="249"/>
      <c r="E269" s="258"/>
      <c r="F269" s="162"/>
      <c r="G269" s="162"/>
    </row>
    <row r="270" spans="1:7">
      <c r="A270" s="162"/>
      <c r="B270" s="162"/>
      <c r="C270" s="162"/>
      <c r="D270" s="249"/>
      <c r="E270" s="258"/>
      <c r="F270" s="162"/>
      <c r="G270" s="162"/>
    </row>
    <row r="271" spans="1:7">
      <c r="A271" s="162"/>
      <c r="B271" s="162"/>
      <c r="C271" s="162"/>
      <c r="D271" s="249"/>
      <c r="E271" s="258"/>
      <c r="F271" s="162"/>
      <c r="G271" s="162"/>
    </row>
    <row r="272" spans="1:7">
      <c r="A272" s="162"/>
      <c r="B272" s="162"/>
      <c r="C272" s="162"/>
      <c r="D272" s="249"/>
      <c r="E272" s="258"/>
      <c r="F272" s="162"/>
      <c r="G272" s="162"/>
    </row>
    <row r="273" spans="1:7">
      <c r="A273" s="162"/>
      <c r="B273" s="162"/>
      <c r="C273" s="162"/>
      <c r="D273" s="249"/>
      <c r="E273" s="258"/>
      <c r="F273" s="162"/>
      <c r="G273" s="162"/>
    </row>
    <row r="274" spans="1:7">
      <c r="A274" s="162"/>
      <c r="B274" s="162"/>
      <c r="C274" s="162"/>
      <c r="D274" s="249"/>
      <c r="E274" s="258"/>
      <c r="F274" s="162"/>
      <c r="G274" s="162"/>
    </row>
    <row r="275" spans="1:7">
      <c r="A275" s="162"/>
      <c r="B275" s="162"/>
      <c r="C275" s="162"/>
      <c r="D275" s="249"/>
      <c r="E275" s="258"/>
      <c r="F275" s="162"/>
      <c r="G275" s="162"/>
    </row>
    <row r="276" spans="1:7">
      <c r="A276" s="162"/>
      <c r="B276" s="162"/>
      <c r="C276" s="162"/>
      <c r="D276" s="249"/>
      <c r="E276" s="258"/>
      <c r="F276" s="162"/>
      <c r="G276" s="162"/>
    </row>
    <row r="277" spans="1:7">
      <c r="A277" s="162"/>
      <c r="B277" s="162"/>
      <c r="C277" s="162"/>
      <c r="D277" s="249"/>
      <c r="E277" s="258"/>
      <c r="F277" s="162"/>
      <c r="G277" s="162"/>
    </row>
    <row r="278" spans="1:7">
      <c r="A278" s="162"/>
      <c r="B278" s="162"/>
      <c r="C278" s="162"/>
      <c r="D278" s="249"/>
      <c r="E278" s="258"/>
      <c r="F278" s="162"/>
      <c r="G278" s="162"/>
    </row>
    <row r="279" spans="1:7">
      <c r="A279" s="162"/>
      <c r="B279" s="162"/>
      <c r="C279" s="162"/>
      <c r="D279" s="249"/>
      <c r="E279" s="258"/>
      <c r="F279" s="162"/>
      <c r="G279" s="162"/>
    </row>
    <row r="280" spans="1:7">
      <c r="A280" s="162"/>
      <c r="B280" s="162"/>
      <c r="C280" s="162"/>
      <c r="D280" s="249"/>
      <c r="E280" s="258"/>
      <c r="F280" s="162"/>
      <c r="G280" s="162"/>
    </row>
  </sheetData>
  <sheetProtection password="DCC9" sheet="1" objects="1" scenarios="1" selectLockedCells="1"/>
  <mergeCells count="8">
    <mergeCell ref="I3:I4"/>
    <mergeCell ref="A4:B4"/>
    <mergeCell ref="D4:G4"/>
    <mergeCell ref="C227:C228"/>
    <mergeCell ref="A1:G1"/>
    <mergeCell ref="A3:B3"/>
    <mergeCell ref="D3:E3"/>
    <mergeCell ref="H3:H4"/>
  </mergeCells>
  <conditionalFormatting sqref="C207">
    <cfRule type="cellIs" dxfId="1" priority="2" stopIfTrue="1" operator="equal">
      <formula>"soubor"</formula>
    </cfRule>
  </conditionalFormatting>
  <conditionalFormatting sqref="C208:C209">
    <cfRule type="cellIs" dxfId="0" priority="1" stopIfTrue="1" operator="equal">
      <formula>"soubor"</formula>
    </cfRule>
  </conditionalFormatting>
  <printOptions horizontalCentered="1" gridLinesSet="0"/>
  <pageMargins left="0.19685039370078741" right="0.19685039370078741" top="0.59055118110236227" bottom="0.31496062992125984" header="0.19685039370078741" footer="0"/>
  <pageSetup paperSize="9" scale="55" orientation="portrait" r:id="rId1"/>
  <headerFooter alignWithMargins="0">
    <oddFooter>&amp;R&amp;"Arial,Obyčejné"Strana &amp;P</oddFooter>
  </headerFooter>
  <rowBreaks count="2" manualBreakCount="2">
    <brk id="139" max="7" man="1"/>
    <brk id="193" max="7" man="1"/>
  </rowBreaks>
  <colBreaks count="1" manualBreakCount="1">
    <brk id="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5"/>
  <sheetViews>
    <sheetView workbookViewId="0">
      <selection activeCell="A5" sqref="A5:IV5"/>
    </sheetView>
  </sheetViews>
  <sheetFormatPr defaultColWidth="9.109375" defaultRowHeight="13.2"/>
  <cols>
    <col min="1" max="1" width="4.33203125" style="261" customWidth="1"/>
    <col min="2" max="2" width="14.44140625" style="261" customWidth="1"/>
    <col min="3" max="3" width="38.33203125" style="267" customWidth="1"/>
    <col min="4" max="4" width="4.5546875" style="261" customWidth="1"/>
    <col min="5" max="5" width="10.5546875" style="261" customWidth="1"/>
    <col min="6" max="6" width="9.88671875" style="261" customWidth="1"/>
    <col min="7" max="7" width="12.6640625" style="261" customWidth="1"/>
    <col min="8" max="256" width="9.109375" style="261"/>
    <col min="257" max="257" width="4.33203125" style="261" customWidth="1"/>
    <col min="258" max="258" width="14.44140625" style="261" customWidth="1"/>
    <col min="259" max="259" width="38.33203125" style="261" customWidth="1"/>
    <col min="260" max="260" width="4.5546875" style="261" customWidth="1"/>
    <col min="261" max="261" width="10.5546875" style="261" customWidth="1"/>
    <col min="262" max="262" width="9.88671875" style="261" customWidth="1"/>
    <col min="263" max="263" width="12.6640625" style="261" customWidth="1"/>
    <col min="264" max="512" width="9.109375" style="261"/>
    <col min="513" max="513" width="4.33203125" style="261" customWidth="1"/>
    <col min="514" max="514" width="14.44140625" style="261" customWidth="1"/>
    <col min="515" max="515" width="38.33203125" style="261" customWidth="1"/>
    <col min="516" max="516" width="4.5546875" style="261" customWidth="1"/>
    <col min="517" max="517" width="10.5546875" style="261" customWidth="1"/>
    <col min="518" max="518" width="9.88671875" style="261" customWidth="1"/>
    <col min="519" max="519" width="12.6640625" style="261" customWidth="1"/>
    <col min="520" max="768" width="9.109375" style="261"/>
    <col min="769" max="769" width="4.33203125" style="261" customWidth="1"/>
    <col min="770" max="770" width="14.44140625" style="261" customWidth="1"/>
    <col min="771" max="771" width="38.33203125" style="261" customWidth="1"/>
    <col min="772" max="772" width="4.5546875" style="261" customWidth="1"/>
    <col min="773" max="773" width="10.5546875" style="261" customWidth="1"/>
    <col min="774" max="774" width="9.88671875" style="261" customWidth="1"/>
    <col min="775" max="775" width="12.6640625" style="261" customWidth="1"/>
    <col min="776" max="1024" width="9.109375" style="261"/>
    <col min="1025" max="1025" width="4.33203125" style="261" customWidth="1"/>
    <col min="1026" max="1026" width="14.44140625" style="261" customWidth="1"/>
    <col min="1027" max="1027" width="38.33203125" style="261" customWidth="1"/>
    <col min="1028" max="1028" width="4.5546875" style="261" customWidth="1"/>
    <col min="1029" max="1029" width="10.5546875" style="261" customWidth="1"/>
    <col min="1030" max="1030" width="9.88671875" style="261" customWidth="1"/>
    <col min="1031" max="1031" width="12.6640625" style="261" customWidth="1"/>
    <col min="1032" max="1280" width="9.109375" style="261"/>
    <col min="1281" max="1281" width="4.33203125" style="261" customWidth="1"/>
    <col min="1282" max="1282" width="14.44140625" style="261" customWidth="1"/>
    <col min="1283" max="1283" width="38.33203125" style="261" customWidth="1"/>
    <col min="1284" max="1284" width="4.5546875" style="261" customWidth="1"/>
    <col min="1285" max="1285" width="10.5546875" style="261" customWidth="1"/>
    <col min="1286" max="1286" width="9.88671875" style="261" customWidth="1"/>
    <col min="1287" max="1287" width="12.6640625" style="261" customWidth="1"/>
    <col min="1288" max="1536" width="9.109375" style="261"/>
    <col min="1537" max="1537" width="4.33203125" style="261" customWidth="1"/>
    <col min="1538" max="1538" width="14.44140625" style="261" customWidth="1"/>
    <col min="1539" max="1539" width="38.33203125" style="261" customWidth="1"/>
    <col min="1540" max="1540" width="4.5546875" style="261" customWidth="1"/>
    <col min="1541" max="1541" width="10.5546875" style="261" customWidth="1"/>
    <col min="1542" max="1542" width="9.88671875" style="261" customWidth="1"/>
    <col min="1543" max="1543" width="12.6640625" style="261" customWidth="1"/>
    <col min="1544" max="1792" width="9.109375" style="261"/>
    <col min="1793" max="1793" width="4.33203125" style="261" customWidth="1"/>
    <col min="1794" max="1794" width="14.44140625" style="261" customWidth="1"/>
    <col min="1795" max="1795" width="38.33203125" style="261" customWidth="1"/>
    <col min="1796" max="1796" width="4.5546875" style="261" customWidth="1"/>
    <col min="1797" max="1797" width="10.5546875" style="261" customWidth="1"/>
    <col min="1798" max="1798" width="9.88671875" style="261" customWidth="1"/>
    <col min="1799" max="1799" width="12.6640625" style="261" customWidth="1"/>
    <col min="1800" max="2048" width="9.109375" style="261"/>
    <col min="2049" max="2049" width="4.33203125" style="261" customWidth="1"/>
    <col min="2050" max="2050" width="14.44140625" style="261" customWidth="1"/>
    <col min="2051" max="2051" width="38.33203125" style="261" customWidth="1"/>
    <col min="2052" max="2052" width="4.5546875" style="261" customWidth="1"/>
    <col min="2053" max="2053" width="10.5546875" style="261" customWidth="1"/>
    <col min="2054" max="2054" width="9.88671875" style="261" customWidth="1"/>
    <col min="2055" max="2055" width="12.6640625" style="261" customWidth="1"/>
    <col min="2056" max="2304" width="9.109375" style="261"/>
    <col min="2305" max="2305" width="4.33203125" style="261" customWidth="1"/>
    <col min="2306" max="2306" width="14.44140625" style="261" customWidth="1"/>
    <col min="2307" max="2307" width="38.33203125" style="261" customWidth="1"/>
    <col min="2308" max="2308" width="4.5546875" style="261" customWidth="1"/>
    <col min="2309" max="2309" width="10.5546875" style="261" customWidth="1"/>
    <col min="2310" max="2310" width="9.88671875" style="261" customWidth="1"/>
    <col min="2311" max="2311" width="12.6640625" style="261" customWidth="1"/>
    <col min="2312" max="2560" width="9.109375" style="261"/>
    <col min="2561" max="2561" width="4.33203125" style="261" customWidth="1"/>
    <col min="2562" max="2562" width="14.44140625" style="261" customWidth="1"/>
    <col min="2563" max="2563" width="38.33203125" style="261" customWidth="1"/>
    <col min="2564" max="2564" width="4.5546875" style="261" customWidth="1"/>
    <col min="2565" max="2565" width="10.5546875" style="261" customWidth="1"/>
    <col min="2566" max="2566" width="9.88671875" style="261" customWidth="1"/>
    <col min="2567" max="2567" width="12.6640625" style="261" customWidth="1"/>
    <col min="2568" max="2816" width="9.109375" style="261"/>
    <col min="2817" max="2817" width="4.33203125" style="261" customWidth="1"/>
    <col min="2818" max="2818" width="14.44140625" style="261" customWidth="1"/>
    <col min="2819" max="2819" width="38.33203125" style="261" customWidth="1"/>
    <col min="2820" max="2820" width="4.5546875" style="261" customWidth="1"/>
    <col min="2821" max="2821" width="10.5546875" style="261" customWidth="1"/>
    <col min="2822" max="2822" width="9.88671875" style="261" customWidth="1"/>
    <col min="2823" max="2823" width="12.6640625" style="261" customWidth="1"/>
    <col min="2824" max="3072" width="9.109375" style="261"/>
    <col min="3073" max="3073" width="4.33203125" style="261" customWidth="1"/>
    <col min="3074" max="3074" width="14.44140625" style="261" customWidth="1"/>
    <col min="3075" max="3075" width="38.33203125" style="261" customWidth="1"/>
    <col min="3076" max="3076" width="4.5546875" style="261" customWidth="1"/>
    <col min="3077" max="3077" width="10.5546875" style="261" customWidth="1"/>
    <col min="3078" max="3078" width="9.88671875" style="261" customWidth="1"/>
    <col min="3079" max="3079" width="12.6640625" style="261" customWidth="1"/>
    <col min="3080" max="3328" width="9.109375" style="261"/>
    <col min="3329" max="3329" width="4.33203125" style="261" customWidth="1"/>
    <col min="3330" max="3330" width="14.44140625" style="261" customWidth="1"/>
    <col min="3331" max="3331" width="38.33203125" style="261" customWidth="1"/>
    <col min="3332" max="3332" width="4.5546875" style="261" customWidth="1"/>
    <col min="3333" max="3333" width="10.5546875" style="261" customWidth="1"/>
    <col min="3334" max="3334" width="9.88671875" style="261" customWidth="1"/>
    <col min="3335" max="3335" width="12.6640625" style="261" customWidth="1"/>
    <col min="3336" max="3584" width="9.109375" style="261"/>
    <col min="3585" max="3585" width="4.33203125" style="261" customWidth="1"/>
    <col min="3586" max="3586" width="14.44140625" style="261" customWidth="1"/>
    <col min="3587" max="3587" width="38.33203125" style="261" customWidth="1"/>
    <col min="3588" max="3588" width="4.5546875" style="261" customWidth="1"/>
    <col min="3589" max="3589" width="10.5546875" style="261" customWidth="1"/>
    <col min="3590" max="3590" width="9.88671875" style="261" customWidth="1"/>
    <col min="3591" max="3591" width="12.6640625" style="261" customWidth="1"/>
    <col min="3592" max="3840" width="9.109375" style="261"/>
    <col min="3841" max="3841" width="4.33203125" style="261" customWidth="1"/>
    <col min="3842" max="3842" width="14.44140625" style="261" customWidth="1"/>
    <col min="3843" max="3843" width="38.33203125" style="261" customWidth="1"/>
    <col min="3844" max="3844" width="4.5546875" style="261" customWidth="1"/>
    <col min="3845" max="3845" width="10.5546875" style="261" customWidth="1"/>
    <col min="3846" max="3846" width="9.88671875" style="261" customWidth="1"/>
    <col min="3847" max="3847" width="12.6640625" style="261" customWidth="1"/>
    <col min="3848" max="4096" width="9.109375" style="261"/>
    <col min="4097" max="4097" width="4.33203125" style="261" customWidth="1"/>
    <col min="4098" max="4098" width="14.44140625" style="261" customWidth="1"/>
    <col min="4099" max="4099" width="38.33203125" style="261" customWidth="1"/>
    <col min="4100" max="4100" width="4.5546875" style="261" customWidth="1"/>
    <col min="4101" max="4101" width="10.5546875" style="261" customWidth="1"/>
    <col min="4102" max="4102" width="9.88671875" style="261" customWidth="1"/>
    <col min="4103" max="4103" width="12.6640625" style="261" customWidth="1"/>
    <col min="4104" max="4352" width="9.109375" style="261"/>
    <col min="4353" max="4353" width="4.33203125" style="261" customWidth="1"/>
    <col min="4354" max="4354" width="14.44140625" style="261" customWidth="1"/>
    <col min="4355" max="4355" width="38.33203125" style="261" customWidth="1"/>
    <col min="4356" max="4356" width="4.5546875" style="261" customWidth="1"/>
    <col min="4357" max="4357" width="10.5546875" style="261" customWidth="1"/>
    <col min="4358" max="4358" width="9.88671875" style="261" customWidth="1"/>
    <col min="4359" max="4359" width="12.6640625" style="261" customWidth="1"/>
    <col min="4360" max="4608" width="9.109375" style="261"/>
    <col min="4609" max="4609" width="4.33203125" style="261" customWidth="1"/>
    <col min="4610" max="4610" width="14.44140625" style="261" customWidth="1"/>
    <col min="4611" max="4611" width="38.33203125" style="261" customWidth="1"/>
    <col min="4612" max="4612" width="4.5546875" style="261" customWidth="1"/>
    <col min="4613" max="4613" width="10.5546875" style="261" customWidth="1"/>
    <col min="4614" max="4614" width="9.88671875" style="261" customWidth="1"/>
    <col min="4615" max="4615" width="12.6640625" style="261" customWidth="1"/>
    <col min="4616" max="4864" width="9.109375" style="261"/>
    <col min="4865" max="4865" width="4.33203125" style="261" customWidth="1"/>
    <col min="4866" max="4866" width="14.44140625" style="261" customWidth="1"/>
    <col min="4867" max="4867" width="38.33203125" style="261" customWidth="1"/>
    <col min="4868" max="4868" width="4.5546875" style="261" customWidth="1"/>
    <col min="4869" max="4869" width="10.5546875" style="261" customWidth="1"/>
    <col min="4870" max="4870" width="9.88671875" style="261" customWidth="1"/>
    <col min="4871" max="4871" width="12.6640625" style="261" customWidth="1"/>
    <col min="4872" max="5120" width="9.109375" style="261"/>
    <col min="5121" max="5121" width="4.33203125" style="261" customWidth="1"/>
    <col min="5122" max="5122" width="14.44140625" style="261" customWidth="1"/>
    <col min="5123" max="5123" width="38.33203125" style="261" customWidth="1"/>
    <col min="5124" max="5124" width="4.5546875" style="261" customWidth="1"/>
    <col min="5125" max="5125" width="10.5546875" style="261" customWidth="1"/>
    <col min="5126" max="5126" width="9.88671875" style="261" customWidth="1"/>
    <col min="5127" max="5127" width="12.6640625" style="261" customWidth="1"/>
    <col min="5128" max="5376" width="9.109375" style="261"/>
    <col min="5377" max="5377" width="4.33203125" style="261" customWidth="1"/>
    <col min="5378" max="5378" width="14.44140625" style="261" customWidth="1"/>
    <col min="5379" max="5379" width="38.33203125" style="261" customWidth="1"/>
    <col min="5380" max="5380" width="4.5546875" style="261" customWidth="1"/>
    <col min="5381" max="5381" width="10.5546875" style="261" customWidth="1"/>
    <col min="5382" max="5382" width="9.88671875" style="261" customWidth="1"/>
    <col min="5383" max="5383" width="12.6640625" style="261" customWidth="1"/>
    <col min="5384" max="5632" width="9.109375" style="261"/>
    <col min="5633" max="5633" width="4.33203125" style="261" customWidth="1"/>
    <col min="5634" max="5634" width="14.44140625" style="261" customWidth="1"/>
    <col min="5635" max="5635" width="38.33203125" style="261" customWidth="1"/>
    <col min="5636" max="5636" width="4.5546875" style="261" customWidth="1"/>
    <col min="5637" max="5637" width="10.5546875" style="261" customWidth="1"/>
    <col min="5638" max="5638" width="9.88671875" style="261" customWidth="1"/>
    <col min="5639" max="5639" width="12.6640625" style="261" customWidth="1"/>
    <col min="5640" max="5888" width="9.109375" style="261"/>
    <col min="5889" max="5889" width="4.33203125" style="261" customWidth="1"/>
    <col min="5890" max="5890" width="14.44140625" style="261" customWidth="1"/>
    <col min="5891" max="5891" width="38.33203125" style="261" customWidth="1"/>
    <col min="5892" max="5892" width="4.5546875" style="261" customWidth="1"/>
    <col min="5893" max="5893" width="10.5546875" style="261" customWidth="1"/>
    <col min="5894" max="5894" width="9.88671875" style="261" customWidth="1"/>
    <col min="5895" max="5895" width="12.6640625" style="261" customWidth="1"/>
    <col min="5896" max="6144" width="9.109375" style="261"/>
    <col min="6145" max="6145" width="4.33203125" style="261" customWidth="1"/>
    <col min="6146" max="6146" width="14.44140625" style="261" customWidth="1"/>
    <col min="6147" max="6147" width="38.33203125" style="261" customWidth="1"/>
    <col min="6148" max="6148" width="4.5546875" style="261" customWidth="1"/>
    <col min="6149" max="6149" width="10.5546875" style="261" customWidth="1"/>
    <col min="6150" max="6150" width="9.88671875" style="261" customWidth="1"/>
    <col min="6151" max="6151" width="12.6640625" style="261" customWidth="1"/>
    <col min="6152" max="6400" width="9.109375" style="261"/>
    <col min="6401" max="6401" width="4.33203125" style="261" customWidth="1"/>
    <col min="6402" max="6402" width="14.44140625" style="261" customWidth="1"/>
    <col min="6403" max="6403" width="38.33203125" style="261" customWidth="1"/>
    <col min="6404" max="6404" width="4.5546875" style="261" customWidth="1"/>
    <col min="6405" max="6405" width="10.5546875" style="261" customWidth="1"/>
    <col min="6406" max="6406" width="9.88671875" style="261" customWidth="1"/>
    <col min="6407" max="6407" width="12.6640625" style="261" customWidth="1"/>
    <col min="6408" max="6656" width="9.109375" style="261"/>
    <col min="6657" max="6657" width="4.33203125" style="261" customWidth="1"/>
    <col min="6658" max="6658" width="14.44140625" style="261" customWidth="1"/>
    <col min="6659" max="6659" width="38.33203125" style="261" customWidth="1"/>
    <col min="6660" max="6660" width="4.5546875" style="261" customWidth="1"/>
    <col min="6661" max="6661" width="10.5546875" style="261" customWidth="1"/>
    <col min="6662" max="6662" width="9.88671875" style="261" customWidth="1"/>
    <col min="6663" max="6663" width="12.6640625" style="261" customWidth="1"/>
    <col min="6664" max="6912" width="9.109375" style="261"/>
    <col min="6913" max="6913" width="4.33203125" style="261" customWidth="1"/>
    <col min="6914" max="6914" width="14.44140625" style="261" customWidth="1"/>
    <col min="6915" max="6915" width="38.33203125" style="261" customWidth="1"/>
    <col min="6916" max="6916" width="4.5546875" style="261" customWidth="1"/>
    <col min="6917" max="6917" width="10.5546875" style="261" customWidth="1"/>
    <col min="6918" max="6918" width="9.88671875" style="261" customWidth="1"/>
    <col min="6919" max="6919" width="12.6640625" style="261" customWidth="1"/>
    <col min="6920" max="7168" width="9.109375" style="261"/>
    <col min="7169" max="7169" width="4.33203125" style="261" customWidth="1"/>
    <col min="7170" max="7170" width="14.44140625" style="261" customWidth="1"/>
    <col min="7171" max="7171" width="38.33203125" style="261" customWidth="1"/>
    <col min="7172" max="7172" width="4.5546875" style="261" customWidth="1"/>
    <col min="7173" max="7173" width="10.5546875" style="261" customWidth="1"/>
    <col min="7174" max="7174" width="9.88671875" style="261" customWidth="1"/>
    <col min="7175" max="7175" width="12.6640625" style="261" customWidth="1"/>
    <col min="7176" max="7424" width="9.109375" style="261"/>
    <col min="7425" max="7425" width="4.33203125" style="261" customWidth="1"/>
    <col min="7426" max="7426" width="14.44140625" style="261" customWidth="1"/>
    <col min="7427" max="7427" width="38.33203125" style="261" customWidth="1"/>
    <col min="7428" max="7428" width="4.5546875" style="261" customWidth="1"/>
    <col min="7429" max="7429" width="10.5546875" style="261" customWidth="1"/>
    <col min="7430" max="7430" width="9.88671875" style="261" customWidth="1"/>
    <col min="7431" max="7431" width="12.6640625" style="261" customWidth="1"/>
    <col min="7432" max="7680" width="9.109375" style="261"/>
    <col min="7681" max="7681" width="4.33203125" style="261" customWidth="1"/>
    <col min="7682" max="7682" width="14.44140625" style="261" customWidth="1"/>
    <col min="7683" max="7683" width="38.33203125" style="261" customWidth="1"/>
    <col min="7684" max="7684" width="4.5546875" style="261" customWidth="1"/>
    <col min="7685" max="7685" width="10.5546875" style="261" customWidth="1"/>
    <col min="7686" max="7686" width="9.88671875" style="261" customWidth="1"/>
    <col min="7687" max="7687" width="12.6640625" style="261" customWidth="1"/>
    <col min="7688" max="7936" width="9.109375" style="261"/>
    <col min="7937" max="7937" width="4.33203125" style="261" customWidth="1"/>
    <col min="7938" max="7938" width="14.44140625" style="261" customWidth="1"/>
    <col min="7939" max="7939" width="38.33203125" style="261" customWidth="1"/>
    <col min="7940" max="7940" width="4.5546875" style="261" customWidth="1"/>
    <col min="7941" max="7941" width="10.5546875" style="261" customWidth="1"/>
    <col min="7942" max="7942" width="9.88671875" style="261" customWidth="1"/>
    <col min="7943" max="7943" width="12.6640625" style="261" customWidth="1"/>
    <col min="7944" max="8192" width="9.109375" style="261"/>
    <col min="8193" max="8193" width="4.33203125" style="261" customWidth="1"/>
    <col min="8194" max="8194" width="14.44140625" style="261" customWidth="1"/>
    <col min="8195" max="8195" width="38.33203125" style="261" customWidth="1"/>
    <col min="8196" max="8196" width="4.5546875" style="261" customWidth="1"/>
    <col min="8197" max="8197" width="10.5546875" style="261" customWidth="1"/>
    <col min="8198" max="8198" width="9.88671875" style="261" customWidth="1"/>
    <col min="8199" max="8199" width="12.6640625" style="261" customWidth="1"/>
    <col min="8200" max="8448" width="9.109375" style="261"/>
    <col min="8449" max="8449" width="4.33203125" style="261" customWidth="1"/>
    <col min="8450" max="8450" width="14.44140625" style="261" customWidth="1"/>
    <col min="8451" max="8451" width="38.33203125" style="261" customWidth="1"/>
    <col min="8452" max="8452" width="4.5546875" style="261" customWidth="1"/>
    <col min="8453" max="8453" width="10.5546875" style="261" customWidth="1"/>
    <col min="8454" max="8454" width="9.88671875" style="261" customWidth="1"/>
    <col min="8455" max="8455" width="12.6640625" style="261" customWidth="1"/>
    <col min="8456" max="8704" width="9.109375" style="261"/>
    <col min="8705" max="8705" width="4.33203125" style="261" customWidth="1"/>
    <col min="8706" max="8706" width="14.44140625" style="261" customWidth="1"/>
    <col min="8707" max="8707" width="38.33203125" style="261" customWidth="1"/>
    <col min="8708" max="8708" width="4.5546875" style="261" customWidth="1"/>
    <col min="8709" max="8709" width="10.5546875" style="261" customWidth="1"/>
    <col min="8710" max="8710" width="9.88671875" style="261" customWidth="1"/>
    <col min="8711" max="8711" width="12.6640625" style="261" customWidth="1"/>
    <col min="8712" max="8960" width="9.109375" style="261"/>
    <col min="8961" max="8961" width="4.33203125" style="261" customWidth="1"/>
    <col min="8962" max="8962" width="14.44140625" style="261" customWidth="1"/>
    <col min="8963" max="8963" width="38.33203125" style="261" customWidth="1"/>
    <col min="8964" max="8964" width="4.5546875" style="261" customWidth="1"/>
    <col min="8965" max="8965" width="10.5546875" style="261" customWidth="1"/>
    <col min="8966" max="8966" width="9.88671875" style="261" customWidth="1"/>
    <col min="8967" max="8967" width="12.6640625" style="261" customWidth="1"/>
    <col min="8968" max="9216" width="9.109375" style="261"/>
    <col min="9217" max="9217" width="4.33203125" style="261" customWidth="1"/>
    <col min="9218" max="9218" width="14.44140625" style="261" customWidth="1"/>
    <col min="9219" max="9219" width="38.33203125" style="261" customWidth="1"/>
    <col min="9220" max="9220" width="4.5546875" style="261" customWidth="1"/>
    <col min="9221" max="9221" width="10.5546875" style="261" customWidth="1"/>
    <col min="9222" max="9222" width="9.88671875" style="261" customWidth="1"/>
    <col min="9223" max="9223" width="12.6640625" style="261" customWidth="1"/>
    <col min="9224" max="9472" width="9.109375" style="261"/>
    <col min="9473" max="9473" width="4.33203125" style="261" customWidth="1"/>
    <col min="9474" max="9474" width="14.44140625" style="261" customWidth="1"/>
    <col min="9475" max="9475" width="38.33203125" style="261" customWidth="1"/>
    <col min="9476" max="9476" width="4.5546875" style="261" customWidth="1"/>
    <col min="9477" max="9477" width="10.5546875" style="261" customWidth="1"/>
    <col min="9478" max="9478" width="9.88671875" style="261" customWidth="1"/>
    <col min="9479" max="9479" width="12.6640625" style="261" customWidth="1"/>
    <col min="9480" max="9728" width="9.109375" style="261"/>
    <col min="9729" max="9729" width="4.33203125" style="261" customWidth="1"/>
    <col min="9730" max="9730" width="14.44140625" style="261" customWidth="1"/>
    <col min="9731" max="9731" width="38.33203125" style="261" customWidth="1"/>
    <col min="9732" max="9732" width="4.5546875" style="261" customWidth="1"/>
    <col min="9733" max="9733" width="10.5546875" style="261" customWidth="1"/>
    <col min="9734" max="9734" width="9.88671875" style="261" customWidth="1"/>
    <col min="9735" max="9735" width="12.6640625" style="261" customWidth="1"/>
    <col min="9736" max="9984" width="9.109375" style="261"/>
    <col min="9985" max="9985" width="4.33203125" style="261" customWidth="1"/>
    <col min="9986" max="9986" width="14.44140625" style="261" customWidth="1"/>
    <col min="9987" max="9987" width="38.33203125" style="261" customWidth="1"/>
    <col min="9988" max="9988" width="4.5546875" style="261" customWidth="1"/>
    <col min="9989" max="9989" width="10.5546875" style="261" customWidth="1"/>
    <col min="9990" max="9990" width="9.88671875" style="261" customWidth="1"/>
    <col min="9991" max="9991" width="12.6640625" style="261" customWidth="1"/>
    <col min="9992" max="10240" width="9.109375" style="261"/>
    <col min="10241" max="10241" width="4.33203125" style="261" customWidth="1"/>
    <col min="10242" max="10242" width="14.44140625" style="261" customWidth="1"/>
    <col min="10243" max="10243" width="38.33203125" style="261" customWidth="1"/>
    <col min="10244" max="10244" width="4.5546875" style="261" customWidth="1"/>
    <col min="10245" max="10245" width="10.5546875" style="261" customWidth="1"/>
    <col min="10246" max="10246" width="9.88671875" style="261" customWidth="1"/>
    <col min="10247" max="10247" width="12.6640625" style="261" customWidth="1"/>
    <col min="10248" max="10496" width="9.109375" style="261"/>
    <col min="10497" max="10497" width="4.33203125" style="261" customWidth="1"/>
    <col min="10498" max="10498" width="14.44140625" style="261" customWidth="1"/>
    <col min="10499" max="10499" width="38.33203125" style="261" customWidth="1"/>
    <col min="10500" max="10500" width="4.5546875" style="261" customWidth="1"/>
    <col min="10501" max="10501" width="10.5546875" style="261" customWidth="1"/>
    <col min="10502" max="10502" width="9.88671875" style="261" customWidth="1"/>
    <col min="10503" max="10503" width="12.6640625" style="261" customWidth="1"/>
    <col min="10504" max="10752" width="9.109375" style="261"/>
    <col min="10753" max="10753" width="4.33203125" style="261" customWidth="1"/>
    <col min="10754" max="10754" width="14.44140625" style="261" customWidth="1"/>
    <col min="10755" max="10755" width="38.33203125" style="261" customWidth="1"/>
    <col min="10756" max="10756" width="4.5546875" style="261" customWidth="1"/>
    <col min="10757" max="10757" width="10.5546875" style="261" customWidth="1"/>
    <col min="10758" max="10758" width="9.88671875" style="261" customWidth="1"/>
    <col min="10759" max="10759" width="12.6640625" style="261" customWidth="1"/>
    <col min="10760" max="11008" width="9.109375" style="261"/>
    <col min="11009" max="11009" width="4.33203125" style="261" customWidth="1"/>
    <col min="11010" max="11010" width="14.44140625" style="261" customWidth="1"/>
    <col min="11011" max="11011" width="38.33203125" style="261" customWidth="1"/>
    <col min="11012" max="11012" width="4.5546875" style="261" customWidth="1"/>
    <col min="11013" max="11013" width="10.5546875" style="261" customWidth="1"/>
    <col min="11014" max="11014" width="9.88671875" style="261" customWidth="1"/>
    <col min="11015" max="11015" width="12.6640625" style="261" customWidth="1"/>
    <col min="11016" max="11264" width="9.109375" style="261"/>
    <col min="11265" max="11265" width="4.33203125" style="261" customWidth="1"/>
    <col min="11266" max="11266" width="14.44140625" style="261" customWidth="1"/>
    <col min="11267" max="11267" width="38.33203125" style="261" customWidth="1"/>
    <col min="11268" max="11268" width="4.5546875" style="261" customWidth="1"/>
    <col min="11269" max="11269" width="10.5546875" style="261" customWidth="1"/>
    <col min="11270" max="11270" width="9.88671875" style="261" customWidth="1"/>
    <col min="11271" max="11271" width="12.6640625" style="261" customWidth="1"/>
    <col min="11272" max="11520" width="9.109375" style="261"/>
    <col min="11521" max="11521" width="4.33203125" style="261" customWidth="1"/>
    <col min="11522" max="11522" width="14.44140625" style="261" customWidth="1"/>
    <col min="11523" max="11523" width="38.33203125" style="261" customWidth="1"/>
    <col min="11524" max="11524" width="4.5546875" style="261" customWidth="1"/>
    <col min="11525" max="11525" width="10.5546875" style="261" customWidth="1"/>
    <col min="11526" max="11526" width="9.88671875" style="261" customWidth="1"/>
    <col min="11527" max="11527" width="12.6640625" style="261" customWidth="1"/>
    <col min="11528" max="11776" width="9.109375" style="261"/>
    <col min="11777" max="11777" width="4.33203125" style="261" customWidth="1"/>
    <col min="11778" max="11778" width="14.44140625" style="261" customWidth="1"/>
    <col min="11779" max="11779" width="38.33203125" style="261" customWidth="1"/>
    <col min="11780" max="11780" width="4.5546875" style="261" customWidth="1"/>
    <col min="11781" max="11781" width="10.5546875" style="261" customWidth="1"/>
    <col min="11782" max="11782" width="9.88671875" style="261" customWidth="1"/>
    <col min="11783" max="11783" width="12.6640625" style="261" customWidth="1"/>
    <col min="11784" max="12032" width="9.109375" style="261"/>
    <col min="12033" max="12033" width="4.33203125" style="261" customWidth="1"/>
    <col min="12034" max="12034" width="14.44140625" style="261" customWidth="1"/>
    <col min="12035" max="12035" width="38.33203125" style="261" customWidth="1"/>
    <col min="12036" max="12036" width="4.5546875" style="261" customWidth="1"/>
    <col min="12037" max="12037" width="10.5546875" style="261" customWidth="1"/>
    <col min="12038" max="12038" width="9.88671875" style="261" customWidth="1"/>
    <col min="12039" max="12039" width="12.6640625" style="261" customWidth="1"/>
    <col min="12040" max="12288" width="9.109375" style="261"/>
    <col min="12289" max="12289" width="4.33203125" style="261" customWidth="1"/>
    <col min="12290" max="12290" width="14.44140625" style="261" customWidth="1"/>
    <col min="12291" max="12291" width="38.33203125" style="261" customWidth="1"/>
    <col min="12292" max="12292" width="4.5546875" style="261" customWidth="1"/>
    <col min="12293" max="12293" width="10.5546875" style="261" customWidth="1"/>
    <col min="12294" max="12294" width="9.88671875" style="261" customWidth="1"/>
    <col min="12295" max="12295" width="12.6640625" style="261" customWidth="1"/>
    <col min="12296" max="12544" width="9.109375" style="261"/>
    <col min="12545" max="12545" width="4.33203125" style="261" customWidth="1"/>
    <col min="12546" max="12546" width="14.44140625" style="261" customWidth="1"/>
    <col min="12547" max="12547" width="38.33203125" style="261" customWidth="1"/>
    <col min="12548" max="12548" width="4.5546875" style="261" customWidth="1"/>
    <col min="12549" max="12549" width="10.5546875" style="261" customWidth="1"/>
    <col min="12550" max="12550" width="9.88671875" style="261" customWidth="1"/>
    <col min="12551" max="12551" width="12.6640625" style="261" customWidth="1"/>
    <col min="12552" max="12800" width="9.109375" style="261"/>
    <col min="12801" max="12801" width="4.33203125" style="261" customWidth="1"/>
    <col min="12802" max="12802" width="14.44140625" style="261" customWidth="1"/>
    <col min="12803" max="12803" width="38.33203125" style="261" customWidth="1"/>
    <col min="12804" max="12804" width="4.5546875" style="261" customWidth="1"/>
    <col min="12805" max="12805" width="10.5546875" style="261" customWidth="1"/>
    <col min="12806" max="12806" width="9.88671875" style="261" customWidth="1"/>
    <col min="12807" max="12807" width="12.6640625" style="261" customWidth="1"/>
    <col min="12808" max="13056" width="9.109375" style="261"/>
    <col min="13057" max="13057" width="4.33203125" style="261" customWidth="1"/>
    <col min="13058" max="13058" width="14.44140625" style="261" customWidth="1"/>
    <col min="13059" max="13059" width="38.33203125" style="261" customWidth="1"/>
    <col min="13060" max="13060" width="4.5546875" style="261" customWidth="1"/>
    <col min="13061" max="13061" width="10.5546875" style="261" customWidth="1"/>
    <col min="13062" max="13062" width="9.88671875" style="261" customWidth="1"/>
    <col min="13063" max="13063" width="12.6640625" style="261" customWidth="1"/>
    <col min="13064" max="13312" width="9.109375" style="261"/>
    <col min="13313" max="13313" width="4.33203125" style="261" customWidth="1"/>
    <col min="13314" max="13314" width="14.44140625" style="261" customWidth="1"/>
    <col min="13315" max="13315" width="38.33203125" style="261" customWidth="1"/>
    <col min="13316" max="13316" width="4.5546875" style="261" customWidth="1"/>
    <col min="13317" max="13317" width="10.5546875" style="261" customWidth="1"/>
    <col min="13318" max="13318" width="9.88671875" style="261" customWidth="1"/>
    <col min="13319" max="13319" width="12.6640625" style="261" customWidth="1"/>
    <col min="13320" max="13568" width="9.109375" style="261"/>
    <col min="13569" max="13569" width="4.33203125" style="261" customWidth="1"/>
    <col min="13570" max="13570" width="14.44140625" style="261" customWidth="1"/>
    <col min="13571" max="13571" width="38.33203125" style="261" customWidth="1"/>
    <col min="13572" max="13572" width="4.5546875" style="261" customWidth="1"/>
    <col min="13573" max="13573" width="10.5546875" style="261" customWidth="1"/>
    <col min="13574" max="13574" width="9.88671875" style="261" customWidth="1"/>
    <col min="13575" max="13575" width="12.6640625" style="261" customWidth="1"/>
    <col min="13576" max="13824" width="9.109375" style="261"/>
    <col min="13825" max="13825" width="4.33203125" style="261" customWidth="1"/>
    <col min="13826" max="13826" width="14.44140625" style="261" customWidth="1"/>
    <col min="13827" max="13827" width="38.33203125" style="261" customWidth="1"/>
    <col min="13828" max="13828" width="4.5546875" style="261" customWidth="1"/>
    <col min="13829" max="13829" width="10.5546875" style="261" customWidth="1"/>
    <col min="13830" max="13830" width="9.88671875" style="261" customWidth="1"/>
    <col min="13831" max="13831" width="12.6640625" style="261" customWidth="1"/>
    <col min="13832" max="14080" width="9.109375" style="261"/>
    <col min="14081" max="14081" width="4.33203125" style="261" customWidth="1"/>
    <col min="14082" max="14082" width="14.44140625" style="261" customWidth="1"/>
    <col min="14083" max="14083" width="38.33203125" style="261" customWidth="1"/>
    <col min="14084" max="14084" width="4.5546875" style="261" customWidth="1"/>
    <col min="14085" max="14085" width="10.5546875" style="261" customWidth="1"/>
    <col min="14086" max="14086" width="9.88671875" style="261" customWidth="1"/>
    <col min="14087" max="14087" width="12.6640625" style="261" customWidth="1"/>
    <col min="14088" max="14336" width="9.109375" style="261"/>
    <col min="14337" max="14337" width="4.33203125" style="261" customWidth="1"/>
    <col min="14338" max="14338" width="14.44140625" style="261" customWidth="1"/>
    <col min="14339" max="14339" width="38.33203125" style="261" customWidth="1"/>
    <col min="14340" max="14340" width="4.5546875" style="261" customWidth="1"/>
    <col min="14341" max="14341" width="10.5546875" style="261" customWidth="1"/>
    <col min="14342" max="14342" width="9.88671875" style="261" customWidth="1"/>
    <col min="14343" max="14343" width="12.6640625" style="261" customWidth="1"/>
    <col min="14344" max="14592" width="9.109375" style="261"/>
    <col min="14593" max="14593" width="4.33203125" style="261" customWidth="1"/>
    <col min="14594" max="14594" width="14.44140625" style="261" customWidth="1"/>
    <col min="14595" max="14595" width="38.33203125" style="261" customWidth="1"/>
    <col min="14596" max="14596" width="4.5546875" style="261" customWidth="1"/>
    <col min="14597" max="14597" width="10.5546875" style="261" customWidth="1"/>
    <col min="14598" max="14598" width="9.88671875" style="261" customWidth="1"/>
    <col min="14599" max="14599" width="12.6640625" style="261" customWidth="1"/>
    <col min="14600" max="14848" width="9.109375" style="261"/>
    <col min="14849" max="14849" width="4.33203125" style="261" customWidth="1"/>
    <col min="14850" max="14850" width="14.44140625" style="261" customWidth="1"/>
    <col min="14851" max="14851" width="38.33203125" style="261" customWidth="1"/>
    <col min="14852" max="14852" width="4.5546875" style="261" customWidth="1"/>
    <col min="14853" max="14853" width="10.5546875" style="261" customWidth="1"/>
    <col min="14854" max="14854" width="9.88671875" style="261" customWidth="1"/>
    <col min="14855" max="14855" width="12.6640625" style="261" customWidth="1"/>
    <col min="14856" max="15104" width="9.109375" style="261"/>
    <col min="15105" max="15105" width="4.33203125" style="261" customWidth="1"/>
    <col min="15106" max="15106" width="14.44140625" style="261" customWidth="1"/>
    <col min="15107" max="15107" width="38.33203125" style="261" customWidth="1"/>
    <col min="15108" max="15108" width="4.5546875" style="261" customWidth="1"/>
    <col min="15109" max="15109" width="10.5546875" style="261" customWidth="1"/>
    <col min="15110" max="15110" width="9.88671875" style="261" customWidth="1"/>
    <col min="15111" max="15111" width="12.6640625" style="261" customWidth="1"/>
    <col min="15112" max="15360" width="9.109375" style="261"/>
    <col min="15361" max="15361" width="4.33203125" style="261" customWidth="1"/>
    <col min="15362" max="15362" width="14.44140625" style="261" customWidth="1"/>
    <col min="15363" max="15363" width="38.33203125" style="261" customWidth="1"/>
    <col min="15364" max="15364" width="4.5546875" style="261" customWidth="1"/>
    <col min="15365" max="15365" width="10.5546875" style="261" customWidth="1"/>
    <col min="15366" max="15366" width="9.88671875" style="261" customWidth="1"/>
    <col min="15367" max="15367" width="12.6640625" style="261" customWidth="1"/>
    <col min="15368" max="15616" width="9.109375" style="261"/>
    <col min="15617" max="15617" width="4.33203125" style="261" customWidth="1"/>
    <col min="15618" max="15618" width="14.44140625" style="261" customWidth="1"/>
    <col min="15619" max="15619" width="38.33203125" style="261" customWidth="1"/>
    <col min="15620" max="15620" width="4.5546875" style="261" customWidth="1"/>
    <col min="15621" max="15621" width="10.5546875" style="261" customWidth="1"/>
    <col min="15622" max="15622" width="9.88671875" style="261" customWidth="1"/>
    <col min="15623" max="15623" width="12.6640625" style="261" customWidth="1"/>
    <col min="15624" max="15872" width="9.109375" style="261"/>
    <col min="15873" max="15873" width="4.33203125" style="261" customWidth="1"/>
    <col min="15874" max="15874" width="14.44140625" style="261" customWidth="1"/>
    <col min="15875" max="15875" width="38.33203125" style="261" customWidth="1"/>
    <col min="15876" max="15876" width="4.5546875" style="261" customWidth="1"/>
    <col min="15877" max="15877" width="10.5546875" style="261" customWidth="1"/>
    <col min="15878" max="15878" width="9.88671875" style="261" customWidth="1"/>
    <col min="15879" max="15879" width="12.6640625" style="261" customWidth="1"/>
    <col min="15880" max="16128" width="9.109375" style="261"/>
    <col min="16129" max="16129" width="4.33203125" style="261" customWidth="1"/>
    <col min="16130" max="16130" width="14.44140625" style="261" customWidth="1"/>
    <col min="16131" max="16131" width="38.33203125" style="261" customWidth="1"/>
    <col min="16132" max="16132" width="4.5546875" style="261" customWidth="1"/>
    <col min="16133" max="16133" width="10.5546875" style="261" customWidth="1"/>
    <col min="16134" max="16134" width="9.88671875" style="261" customWidth="1"/>
    <col min="16135" max="16135" width="12.6640625" style="261" customWidth="1"/>
    <col min="16136" max="16384" width="9.109375" style="261"/>
  </cols>
  <sheetData>
    <row r="1" spans="1:7" ht="15.6">
      <c r="A1" s="313" t="s">
        <v>8</v>
      </c>
      <c r="B1" s="313"/>
      <c r="C1" s="314"/>
      <c r="D1" s="313"/>
      <c r="E1" s="313"/>
      <c r="F1" s="313"/>
      <c r="G1" s="313"/>
    </row>
    <row r="2" spans="1:7" ht="24.9" customHeight="1">
      <c r="A2" s="262" t="s">
        <v>489</v>
      </c>
      <c r="B2" s="263"/>
      <c r="C2" s="315"/>
      <c r="D2" s="315"/>
      <c r="E2" s="315"/>
      <c r="F2" s="315"/>
      <c r="G2" s="316"/>
    </row>
    <row r="3" spans="1:7" ht="24.9" hidden="1" customHeight="1">
      <c r="A3" s="262" t="s">
        <v>10</v>
      </c>
      <c r="B3" s="263"/>
      <c r="C3" s="315"/>
      <c r="D3" s="315"/>
      <c r="E3" s="315"/>
      <c r="F3" s="315"/>
      <c r="G3" s="316"/>
    </row>
    <row r="4" spans="1:7" ht="24.9" hidden="1" customHeight="1">
      <c r="A4" s="262" t="s">
        <v>11</v>
      </c>
      <c r="B4" s="263"/>
      <c r="C4" s="315"/>
      <c r="D4" s="315"/>
      <c r="E4" s="315"/>
      <c r="F4" s="315"/>
      <c r="G4" s="316"/>
    </row>
    <row r="5" spans="1:7" hidden="1">
      <c r="B5" s="264"/>
      <c r="C5" s="265"/>
      <c r="D5" s="266"/>
    </row>
  </sheetData>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CE,Tučné"RTS Stavitel +,  © RTS, a.s.&amp;R&amp;"Arial,Obyčejné"Strana &amp;P z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3.2"/>
  <cols>
    <col min="1" max="16384" width="8.88671875" style="260"/>
  </cols>
  <sheetData>
    <row r="1" spans="1:7">
      <c r="A1" s="259" t="s">
        <v>0</v>
      </c>
    </row>
    <row r="2" spans="1:7" ht="57.75" customHeight="1">
      <c r="A2" s="317" t="s">
        <v>1</v>
      </c>
      <c r="B2" s="317"/>
      <c r="C2" s="317"/>
      <c r="D2" s="317"/>
      <c r="E2" s="317"/>
      <c r="F2" s="317"/>
      <c r="G2" s="317"/>
    </row>
  </sheetData>
  <mergeCells count="1">
    <mergeCell ref="A2:G2"/>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9966"/>
  </sheetPr>
  <dimension ref="A1:G5"/>
  <sheetViews>
    <sheetView workbookViewId="0">
      <pane ySplit="7" topLeftCell="A8" activePane="bottomLeft" state="frozen"/>
      <selection pane="bottomLeft" activeCell="I8" sqref="I8"/>
    </sheetView>
  </sheetViews>
  <sheetFormatPr defaultColWidth="9.33203125" defaultRowHeight="13.2"/>
  <cols>
    <col min="1" max="1" width="4.33203125" style="7" customWidth="1"/>
    <col min="2" max="2" width="14.44140625" style="7" customWidth="1"/>
    <col min="3" max="3" width="38.33203125" style="13" customWidth="1"/>
    <col min="4" max="4" width="4.5546875" style="7" customWidth="1"/>
    <col min="5" max="5" width="10.5546875" style="7" customWidth="1"/>
    <col min="6" max="6" width="9.6640625" style="7" customWidth="1"/>
    <col min="7" max="7" width="12.6640625" style="7" customWidth="1"/>
    <col min="8" max="256" width="9.33203125" style="7"/>
    <col min="257" max="257" width="4.33203125" style="7" customWidth="1"/>
    <col min="258" max="258" width="14.44140625" style="7" customWidth="1"/>
    <col min="259" max="259" width="38.33203125" style="7" customWidth="1"/>
    <col min="260" max="260" width="4.5546875" style="7" customWidth="1"/>
    <col min="261" max="261" width="10.5546875" style="7" customWidth="1"/>
    <col min="262" max="262" width="9.6640625" style="7" customWidth="1"/>
    <col min="263" max="263" width="12.6640625" style="7" customWidth="1"/>
    <col min="264" max="512" width="9.33203125" style="7"/>
    <col min="513" max="513" width="4.33203125" style="7" customWidth="1"/>
    <col min="514" max="514" width="14.44140625" style="7" customWidth="1"/>
    <col min="515" max="515" width="38.33203125" style="7" customWidth="1"/>
    <col min="516" max="516" width="4.5546875" style="7" customWidth="1"/>
    <col min="517" max="517" width="10.5546875" style="7" customWidth="1"/>
    <col min="518" max="518" width="9.6640625" style="7" customWidth="1"/>
    <col min="519" max="519" width="12.6640625" style="7" customWidth="1"/>
    <col min="520" max="768" width="9.33203125" style="7"/>
    <col min="769" max="769" width="4.33203125" style="7" customWidth="1"/>
    <col min="770" max="770" width="14.44140625" style="7" customWidth="1"/>
    <col min="771" max="771" width="38.33203125" style="7" customWidth="1"/>
    <col min="772" max="772" width="4.5546875" style="7" customWidth="1"/>
    <col min="773" max="773" width="10.5546875" style="7" customWidth="1"/>
    <col min="774" max="774" width="9.6640625" style="7" customWidth="1"/>
    <col min="775" max="775" width="12.6640625" style="7" customWidth="1"/>
    <col min="776" max="1024" width="9.33203125" style="7"/>
    <col min="1025" max="1025" width="4.33203125" style="7" customWidth="1"/>
    <col min="1026" max="1026" width="14.44140625" style="7" customWidth="1"/>
    <col min="1027" max="1027" width="38.33203125" style="7" customWidth="1"/>
    <col min="1028" max="1028" width="4.5546875" style="7" customWidth="1"/>
    <col min="1029" max="1029" width="10.5546875" style="7" customWidth="1"/>
    <col min="1030" max="1030" width="9.6640625" style="7" customWidth="1"/>
    <col min="1031" max="1031" width="12.6640625" style="7" customWidth="1"/>
    <col min="1032" max="1280" width="9.33203125" style="7"/>
    <col min="1281" max="1281" width="4.33203125" style="7" customWidth="1"/>
    <col min="1282" max="1282" width="14.44140625" style="7" customWidth="1"/>
    <col min="1283" max="1283" width="38.33203125" style="7" customWidth="1"/>
    <col min="1284" max="1284" width="4.5546875" style="7" customWidth="1"/>
    <col min="1285" max="1285" width="10.5546875" style="7" customWidth="1"/>
    <col min="1286" max="1286" width="9.6640625" style="7" customWidth="1"/>
    <col min="1287" max="1287" width="12.6640625" style="7" customWidth="1"/>
    <col min="1288" max="1536" width="9.33203125" style="7"/>
    <col min="1537" max="1537" width="4.33203125" style="7" customWidth="1"/>
    <col min="1538" max="1538" width="14.44140625" style="7" customWidth="1"/>
    <col min="1539" max="1539" width="38.33203125" style="7" customWidth="1"/>
    <col min="1540" max="1540" width="4.5546875" style="7" customWidth="1"/>
    <col min="1541" max="1541" width="10.5546875" style="7" customWidth="1"/>
    <col min="1542" max="1542" width="9.6640625" style="7" customWidth="1"/>
    <col min="1543" max="1543" width="12.6640625" style="7" customWidth="1"/>
    <col min="1544" max="1792" width="9.33203125" style="7"/>
    <col min="1793" max="1793" width="4.33203125" style="7" customWidth="1"/>
    <col min="1794" max="1794" width="14.44140625" style="7" customWidth="1"/>
    <col min="1795" max="1795" width="38.33203125" style="7" customWidth="1"/>
    <col min="1796" max="1796" width="4.5546875" style="7" customWidth="1"/>
    <col min="1797" max="1797" width="10.5546875" style="7" customWidth="1"/>
    <col min="1798" max="1798" width="9.6640625" style="7" customWidth="1"/>
    <col min="1799" max="1799" width="12.6640625" style="7" customWidth="1"/>
    <col min="1800" max="2048" width="9.33203125" style="7"/>
    <col min="2049" max="2049" width="4.33203125" style="7" customWidth="1"/>
    <col min="2050" max="2050" width="14.44140625" style="7" customWidth="1"/>
    <col min="2051" max="2051" width="38.33203125" style="7" customWidth="1"/>
    <col min="2052" max="2052" width="4.5546875" style="7" customWidth="1"/>
    <col min="2053" max="2053" width="10.5546875" style="7" customWidth="1"/>
    <col min="2054" max="2054" width="9.6640625" style="7" customWidth="1"/>
    <col min="2055" max="2055" width="12.6640625" style="7" customWidth="1"/>
    <col min="2056" max="2304" width="9.33203125" style="7"/>
    <col min="2305" max="2305" width="4.33203125" style="7" customWidth="1"/>
    <col min="2306" max="2306" width="14.44140625" style="7" customWidth="1"/>
    <col min="2307" max="2307" width="38.33203125" style="7" customWidth="1"/>
    <col min="2308" max="2308" width="4.5546875" style="7" customWidth="1"/>
    <col min="2309" max="2309" width="10.5546875" style="7" customWidth="1"/>
    <col min="2310" max="2310" width="9.6640625" style="7" customWidth="1"/>
    <col min="2311" max="2311" width="12.6640625" style="7" customWidth="1"/>
    <col min="2312" max="2560" width="9.33203125" style="7"/>
    <col min="2561" max="2561" width="4.33203125" style="7" customWidth="1"/>
    <col min="2562" max="2562" width="14.44140625" style="7" customWidth="1"/>
    <col min="2563" max="2563" width="38.33203125" style="7" customWidth="1"/>
    <col min="2564" max="2564" width="4.5546875" style="7" customWidth="1"/>
    <col min="2565" max="2565" width="10.5546875" style="7" customWidth="1"/>
    <col min="2566" max="2566" width="9.6640625" style="7" customWidth="1"/>
    <col min="2567" max="2567" width="12.6640625" style="7" customWidth="1"/>
    <col min="2568" max="2816" width="9.33203125" style="7"/>
    <col min="2817" max="2817" width="4.33203125" style="7" customWidth="1"/>
    <col min="2818" max="2818" width="14.44140625" style="7" customWidth="1"/>
    <col min="2819" max="2819" width="38.33203125" style="7" customWidth="1"/>
    <col min="2820" max="2820" width="4.5546875" style="7" customWidth="1"/>
    <col min="2821" max="2821" width="10.5546875" style="7" customWidth="1"/>
    <col min="2822" max="2822" width="9.6640625" style="7" customWidth="1"/>
    <col min="2823" max="2823" width="12.6640625" style="7" customWidth="1"/>
    <col min="2824" max="3072" width="9.33203125" style="7"/>
    <col min="3073" max="3073" width="4.33203125" style="7" customWidth="1"/>
    <col min="3074" max="3074" width="14.44140625" style="7" customWidth="1"/>
    <col min="3075" max="3075" width="38.33203125" style="7" customWidth="1"/>
    <col min="3076" max="3076" width="4.5546875" style="7" customWidth="1"/>
    <col min="3077" max="3077" width="10.5546875" style="7" customWidth="1"/>
    <col min="3078" max="3078" width="9.6640625" style="7" customWidth="1"/>
    <col min="3079" max="3079" width="12.6640625" style="7" customWidth="1"/>
    <col min="3080" max="3328" width="9.33203125" style="7"/>
    <col min="3329" max="3329" width="4.33203125" style="7" customWidth="1"/>
    <col min="3330" max="3330" width="14.44140625" style="7" customWidth="1"/>
    <col min="3331" max="3331" width="38.33203125" style="7" customWidth="1"/>
    <col min="3332" max="3332" width="4.5546875" style="7" customWidth="1"/>
    <col min="3333" max="3333" width="10.5546875" style="7" customWidth="1"/>
    <col min="3334" max="3334" width="9.6640625" style="7" customWidth="1"/>
    <col min="3335" max="3335" width="12.6640625" style="7" customWidth="1"/>
    <col min="3336" max="3584" width="9.33203125" style="7"/>
    <col min="3585" max="3585" width="4.33203125" style="7" customWidth="1"/>
    <col min="3586" max="3586" width="14.44140625" style="7" customWidth="1"/>
    <col min="3587" max="3587" width="38.33203125" style="7" customWidth="1"/>
    <col min="3588" max="3588" width="4.5546875" style="7" customWidth="1"/>
    <col min="3589" max="3589" width="10.5546875" style="7" customWidth="1"/>
    <col min="3590" max="3590" width="9.6640625" style="7" customWidth="1"/>
    <col min="3591" max="3591" width="12.6640625" style="7" customWidth="1"/>
    <col min="3592" max="3840" width="9.33203125" style="7"/>
    <col min="3841" max="3841" width="4.33203125" style="7" customWidth="1"/>
    <col min="3842" max="3842" width="14.44140625" style="7" customWidth="1"/>
    <col min="3843" max="3843" width="38.33203125" style="7" customWidth="1"/>
    <col min="3844" max="3844" width="4.5546875" style="7" customWidth="1"/>
    <col min="3845" max="3845" width="10.5546875" style="7" customWidth="1"/>
    <col min="3846" max="3846" width="9.6640625" style="7" customWidth="1"/>
    <col min="3847" max="3847" width="12.6640625" style="7" customWidth="1"/>
    <col min="3848" max="4096" width="9.33203125" style="7"/>
    <col min="4097" max="4097" width="4.33203125" style="7" customWidth="1"/>
    <col min="4098" max="4098" width="14.44140625" style="7" customWidth="1"/>
    <col min="4099" max="4099" width="38.33203125" style="7" customWidth="1"/>
    <col min="4100" max="4100" width="4.5546875" style="7" customWidth="1"/>
    <col min="4101" max="4101" width="10.5546875" style="7" customWidth="1"/>
    <col min="4102" max="4102" width="9.6640625" style="7" customWidth="1"/>
    <col min="4103" max="4103" width="12.6640625" style="7" customWidth="1"/>
    <col min="4104" max="4352" width="9.33203125" style="7"/>
    <col min="4353" max="4353" width="4.33203125" style="7" customWidth="1"/>
    <col min="4354" max="4354" width="14.44140625" style="7" customWidth="1"/>
    <col min="4355" max="4355" width="38.33203125" style="7" customWidth="1"/>
    <col min="4356" max="4356" width="4.5546875" style="7" customWidth="1"/>
    <col min="4357" max="4357" width="10.5546875" style="7" customWidth="1"/>
    <col min="4358" max="4358" width="9.6640625" style="7" customWidth="1"/>
    <col min="4359" max="4359" width="12.6640625" style="7" customWidth="1"/>
    <col min="4360" max="4608" width="9.33203125" style="7"/>
    <col min="4609" max="4609" width="4.33203125" style="7" customWidth="1"/>
    <col min="4610" max="4610" width="14.44140625" style="7" customWidth="1"/>
    <col min="4611" max="4611" width="38.33203125" style="7" customWidth="1"/>
    <col min="4612" max="4612" width="4.5546875" style="7" customWidth="1"/>
    <col min="4613" max="4613" width="10.5546875" style="7" customWidth="1"/>
    <col min="4614" max="4614" width="9.6640625" style="7" customWidth="1"/>
    <col min="4615" max="4615" width="12.6640625" style="7" customWidth="1"/>
    <col min="4616" max="4864" width="9.33203125" style="7"/>
    <col min="4865" max="4865" width="4.33203125" style="7" customWidth="1"/>
    <col min="4866" max="4866" width="14.44140625" style="7" customWidth="1"/>
    <col min="4867" max="4867" width="38.33203125" style="7" customWidth="1"/>
    <col min="4868" max="4868" width="4.5546875" style="7" customWidth="1"/>
    <col min="4869" max="4869" width="10.5546875" style="7" customWidth="1"/>
    <col min="4870" max="4870" width="9.6640625" style="7" customWidth="1"/>
    <col min="4871" max="4871" width="12.6640625" style="7" customWidth="1"/>
    <col min="4872" max="5120" width="9.33203125" style="7"/>
    <col min="5121" max="5121" width="4.33203125" style="7" customWidth="1"/>
    <col min="5122" max="5122" width="14.44140625" style="7" customWidth="1"/>
    <col min="5123" max="5123" width="38.33203125" style="7" customWidth="1"/>
    <col min="5124" max="5124" width="4.5546875" style="7" customWidth="1"/>
    <col min="5125" max="5125" width="10.5546875" style="7" customWidth="1"/>
    <col min="5126" max="5126" width="9.6640625" style="7" customWidth="1"/>
    <col min="5127" max="5127" width="12.6640625" style="7" customWidth="1"/>
    <col min="5128" max="5376" width="9.33203125" style="7"/>
    <col min="5377" max="5377" width="4.33203125" style="7" customWidth="1"/>
    <col min="5378" max="5378" width="14.44140625" style="7" customWidth="1"/>
    <col min="5379" max="5379" width="38.33203125" style="7" customWidth="1"/>
    <col min="5380" max="5380" width="4.5546875" style="7" customWidth="1"/>
    <col min="5381" max="5381" width="10.5546875" style="7" customWidth="1"/>
    <col min="5382" max="5382" width="9.6640625" style="7" customWidth="1"/>
    <col min="5383" max="5383" width="12.6640625" style="7" customWidth="1"/>
    <col min="5384" max="5632" width="9.33203125" style="7"/>
    <col min="5633" max="5633" width="4.33203125" style="7" customWidth="1"/>
    <col min="5634" max="5634" width="14.44140625" style="7" customWidth="1"/>
    <col min="5635" max="5635" width="38.33203125" style="7" customWidth="1"/>
    <col min="5636" max="5636" width="4.5546875" style="7" customWidth="1"/>
    <col min="5637" max="5637" width="10.5546875" style="7" customWidth="1"/>
    <col min="5638" max="5638" width="9.6640625" style="7" customWidth="1"/>
    <col min="5639" max="5639" width="12.6640625" style="7" customWidth="1"/>
    <col min="5640" max="5888" width="9.33203125" style="7"/>
    <col min="5889" max="5889" width="4.33203125" style="7" customWidth="1"/>
    <col min="5890" max="5890" width="14.44140625" style="7" customWidth="1"/>
    <col min="5891" max="5891" width="38.33203125" style="7" customWidth="1"/>
    <col min="5892" max="5892" width="4.5546875" style="7" customWidth="1"/>
    <col min="5893" max="5893" width="10.5546875" style="7" customWidth="1"/>
    <col min="5894" max="5894" width="9.6640625" style="7" customWidth="1"/>
    <col min="5895" max="5895" width="12.6640625" style="7" customWidth="1"/>
    <col min="5896" max="6144" width="9.33203125" style="7"/>
    <col min="6145" max="6145" width="4.33203125" style="7" customWidth="1"/>
    <col min="6146" max="6146" width="14.44140625" style="7" customWidth="1"/>
    <col min="6147" max="6147" width="38.33203125" style="7" customWidth="1"/>
    <col min="6148" max="6148" width="4.5546875" style="7" customWidth="1"/>
    <col min="6149" max="6149" width="10.5546875" style="7" customWidth="1"/>
    <col min="6150" max="6150" width="9.6640625" style="7" customWidth="1"/>
    <col min="6151" max="6151" width="12.6640625" style="7" customWidth="1"/>
    <col min="6152" max="6400" width="9.33203125" style="7"/>
    <col min="6401" max="6401" width="4.33203125" style="7" customWidth="1"/>
    <col min="6402" max="6402" width="14.44140625" style="7" customWidth="1"/>
    <col min="6403" max="6403" width="38.33203125" style="7" customWidth="1"/>
    <col min="6404" max="6404" width="4.5546875" style="7" customWidth="1"/>
    <col min="6405" max="6405" width="10.5546875" style="7" customWidth="1"/>
    <col min="6406" max="6406" width="9.6640625" style="7" customWidth="1"/>
    <col min="6407" max="6407" width="12.6640625" style="7" customWidth="1"/>
    <col min="6408" max="6656" width="9.33203125" style="7"/>
    <col min="6657" max="6657" width="4.33203125" style="7" customWidth="1"/>
    <col min="6658" max="6658" width="14.44140625" style="7" customWidth="1"/>
    <col min="6659" max="6659" width="38.33203125" style="7" customWidth="1"/>
    <col min="6660" max="6660" width="4.5546875" style="7" customWidth="1"/>
    <col min="6661" max="6661" width="10.5546875" style="7" customWidth="1"/>
    <col min="6662" max="6662" width="9.6640625" style="7" customWidth="1"/>
    <col min="6663" max="6663" width="12.6640625" style="7" customWidth="1"/>
    <col min="6664" max="6912" width="9.33203125" style="7"/>
    <col min="6913" max="6913" width="4.33203125" style="7" customWidth="1"/>
    <col min="6914" max="6914" width="14.44140625" style="7" customWidth="1"/>
    <col min="6915" max="6915" width="38.33203125" style="7" customWidth="1"/>
    <col min="6916" max="6916" width="4.5546875" style="7" customWidth="1"/>
    <col min="6917" max="6917" width="10.5546875" style="7" customWidth="1"/>
    <col min="6918" max="6918" width="9.6640625" style="7" customWidth="1"/>
    <col min="6919" max="6919" width="12.6640625" style="7" customWidth="1"/>
    <col min="6920" max="7168" width="9.33203125" style="7"/>
    <col min="7169" max="7169" width="4.33203125" style="7" customWidth="1"/>
    <col min="7170" max="7170" width="14.44140625" style="7" customWidth="1"/>
    <col min="7171" max="7171" width="38.33203125" style="7" customWidth="1"/>
    <col min="7172" max="7172" width="4.5546875" style="7" customWidth="1"/>
    <col min="7173" max="7173" width="10.5546875" style="7" customWidth="1"/>
    <col min="7174" max="7174" width="9.6640625" style="7" customWidth="1"/>
    <col min="7175" max="7175" width="12.6640625" style="7" customWidth="1"/>
    <col min="7176" max="7424" width="9.33203125" style="7"/>
    <col min="7425" max="7425" width="4.33203125" style="7" customWidth="1"/>
    <col min="7426" max="7426" width="14.44140625" style="7" customWidth="1"/>
    <col min="7427" max="7427" width="38.33203125" style="7" customWidth="1"/>
    <col min="7428" max="7428" width="4.5546875" style="7" customWidth="1"/>
    <col min="7429" max="7429" width="10.5546875" style="7" customWidth="1"/>
    <col min="7430" max="7430" width="9.6640625" style="7" customWidth="1"/>
    <col min="7431" max="7431" width="12.6640625" style="7" customWidth="1"/>
    <col min="7432" max="7680" width="9.33203125" style="7"/>
    <col min="7681" max="7681" width="4.33203125" style="7" customWidth="1"/>
    <col min="7682" max="7682" width="14.44140625" style="7" customWidth="1"/>
    <col min="7683" max="7683" width="38.33203125" style="7" customWidth="1"/>
    <col min="7684" max="7684" width="4.5546875" style="7" customWidth="1"/>
    <col min="7685" max="7685" width="10.5546875" style="7" customWidth="1"/>
    <col min="7686" max="7686" width="9.6640625" style="7" customWidth="1"/>
    <col min="7687" max="7687" width="12.6640625" style="7" customWidth="1"/>
    <col min="7688" max="7936" width="9.33203125" style="7"/>
    <col min="7937" max="7937" width="4.33203125" style="7" customWidth="1"/>
    <col min="7938" max="7938" width="14.44140625" style="7" customWidth="1"/>
    <col min="7939" max="7939" width="38.33203125" style="7" customWidth="1"/>
    <col min="7940" max="7940" width="4.5546875" style="7" customWidth="1"/>
    <col min="7941" max="7941" width="10.5546875" style="7" customWidth="1"/>
    <col min="7942" max="7942" width="9.6640625" style="7" customWidth="1"/>
    <col min="7943" max="7943" width="12.6640625" style="7" customWidth="1"/>
    <col min="7944" max="8192" width="9.33203125" style="7"/>
    <col min="8193" max="8193" width="4.33203125" style="7" customWidth="1"/>
    <col min="8194" max="8194" width="14.44140625" style="7" customWidth="1"/>
    <col min="8195" max="8195" width="38.33203125" style="7" customWidth="1"/>
    <col min="8196" max="8196" width="4.5546875" style="7" customWidth="1"/>
    <col min="8197" max="8197" width="10.5546875" style="7" customWidth="1"/>
    <col min="8198" max="8198" width="9.6640625" style="7" customWidth="1"/>
    <col min="8199" max="8199" width="12.6640625" style="7" customWidth="1"/>
    <col min="8200" max="8448" width="9.33203125" style="7"/>
    <col min="8449" max="8449" width="4.33203125" style="7" customWidth="1"/>
    <col min="8450" max="8450" width="14.44140625" style="7" customWidth="1"/>
    <col min="8451" max="8451" width="38.33203125" style="7" customWidth="1"/>
    <col min="8452" max="8452" width="4.5546875" style="7" customWidth="1"/>
    <col min="8453" max="8453" width="10.5546875" style="7" customWidth="1"/>
    <col min="8454" max="8454" width="9.6640625" style="7" customWidth="1"/>
    <col min="8455" max="8455" width="12.6640625" style="7" customWidth="1"/>
    <col min="8456" max="8704" width="9.33203125" style="7"/>
    <col min="8705" max="8705" width="4.33203125" style="7" customWidth="1"/>
    <col min="8706" max="8706" width="14.44140625" style="7" customWidth="1"/>
    <col min="8707" max="8707" width="38.33203125" style="7" customWidth="1"/>
    <col min="8708" max="8708" width="4.5546875" style="7" customWidth="1"/>
    <col min="8709" max="8709" width="10.5546875" style="7" customWidth="1"/>
    <col min="8710" max="8710" width="9.6640625" style="7" customWidth="1"/>
    <col min="8711" max="8711" width="12.6640625" style="7" customWidth="1"/>
    <col min="8712" max="8960" width="9.33203125" style="7"/>
    <col min="8961" max="8961" width="4.33203125" style="7" customWidth="1"/>
    <col min="8962" max="8962" width="14.44140625" style="7" customWidth="1"/>
    <col min="8963" max="8963" width="38.33203125" style="7" customWidth="1"/>
    <col min="8964" max="8964" width="4.5546875" style="7" customWidth="1"/>
    <col min="8965" max="8965" width="10.5546875" style="7" customWidth="1"/>
    <col min="8966" max="8966" width="9.6640625" style="7" customWidth="1"/>
    <col min="8967" max="8967" width="12.6640625" style="7" customWidth="1"/>
    <col min="8968" max="9216" width="9.33203125" style="7"/>
    <col min="9217" max="9217" width="4.33203125" style="7" customWidth="1"/>
    <col min="9218" max="9218" width="14.44140625" style="7" customWidth="1"/>
    <col min="9219" max="9219" width="38.33203125" style="7" customWidth="1"/>
    <col min="9220" max="9220" width="4.5546875" style="7" customWidth="1"/>
    <col min="9221" max="9221" width="10.5546875" style="7" customWidth="1"/>
    <col min="9222" max="9222" width="9.6640625" style="7" customWidth="1"/>
    <col min="9223" max="9223" width="12.6640625" style="7" customWidth="1"/>
    <col min="9224" max="9472" width="9.33203125" style="7"/>
    <col min="9473" max="9473" width="4.33203125" style="7" customWidth="1"/>
    <col min="9474" max="9474" width="14.44140625" style="7" customWidth="1"/>
    <col min="9475" max="9475" width="38.33203125" style="7" customWidth="1"/>
    <col min="9476" max="9476" width="4.5546875" style="7" customWidth="1"/>
    <col min="9477" max="9477" width="10.5546875" style="7" customWidth="1"/>
    <col min="9478" max="9478" width="9.6640625" style="7" customWidth="1"/>
    <col min="9479" max="9479" width="12.6640625" style="7" customWidth="1"/>
    <col min="9480" max="9728" width="9.33203125" style="7"/>
    <col min="9729" max="9729" width="4.33203125" style="7" customWidth="1"/>
    <col min="9730" max="9730" width="14.44140625" style="7" customWidth="1"/>
    <col min="9731" max="9731" width="38.33203125" style="7" customWidth="1"/>
    <col min="9732" max="9732" width="4.5546875" style="7" customWidth="1"/>
    <col min="9733" max="9733" width="10.5546875" style="7" customWidth="1"/>
    <col min="9734" max="9734" width="9.6640625" style="7" customWidth="1"/>
    <col min="9735" max="9735" width="12.6640625" style="7" customWidth="1"/>
    <col min="9736" max="9984" width="9.33203125" style="7"/>
    <col min="9985" max="9985" width="4.33203125" style="7" customWidth="1"/>
    <col min="9986" max="9986" width="14.44140625" style="7" customWidth="1"/>
    <col min="9987" max="9987" width="38.33203125" style="7" customWidth="1"/>
    <col min="9988" max="9988" width="4.5546875" style="7" customWidth="1"/>
    <col min="9989" max="9989" width="10.5546875" style="7" customWidth="1"/>
    <col min="9990" max="9990" width="9.6640625" style="7" customWidth="1"/>
    <col min="9991" max="9991" width="12.6640625" style="7" customWidth="1"/>
    <col min="9992" max="10240" width="9.33203125" style="7"/>
    <col min="10241" max="10241" width="4.33203125" style="7" customWidth="1"/>
    <col min="10242" max="10242" width="14.44140625" style="7" customWidth="1"/>
    <col min="10243" max="10243" width="38.33203125" style="7" customWidth="1"/>
    <col min="10244" max="10244" width="4.5546875" style="7" customWidth="1"/>
    <col min="10245" max="10245" width="10.5546875" style="7" customWidth="1"/>
    <col min="10246" max="10246" width="9.6640625" style="7" customWidth="1"/>
    <col min="10247" max="10247" width="12.6640625" style="7" customWidth="1"/>
    <col min="10248" max="10496" width="9.33203125" style="7"/>
    <col min="10497" max="10497" width="4.33203125" style="7" customWidth="1"/>
    <col min="10498" max="10498" width="14.44140625" style="7" customWidth="1"/>
    <col min="10499" max="10499" width="38.33203125" style="7" customWidth="1"/>
    <col min="10500" max="10500" width="4.5546875" style="7" customWidth="1"/>
    <col min="10501" max="10501" width="10.5546875" style="7" customWidth="1"/>
    <col min="10502" max="10502" width="9.6640625" style="7" customWidth="1"/>
    <col min="10503" max="10503" width="12.6640625" style="7" customWidth="1"/>
    <col min="10504" max="10752" width="9.33203125" style="7"/>
    <col min="10753" max="10753" width="4.33203125" style="7" customWidth="1"/>
    <col min="10754" max="10754" width="14.44140625" style="7" customWidth="1"/>
    <col min="10755" max="10755" width="38.33203125" style="7" customWidth="1"/>
    <col min="10756" max="10756" width="4.5546875" style="7" customWidth="1"/>
    <col min="10757" max="10757" width="10.5546875" style="7" customWidth="1"/>
    <col min="10758" max="10758" width="9.6640625" style="7" customWidth="1"/>
    <col min="10759" max="10759" width="12.6640625" style="7" customWidth="1"/>
    <col min="10760" max="11008" width="9.33203125" style="7"/>
    <col min="11009" max="11009" width="4.33203125" style="7" customWidth="1"/>
    <col min="11010" max="11010" width="14.44140625" style="7" customWidth="1"/>
    <col min="11011" max="11011" width="38.33203125" style="7" customWidth="1"/>
    <col min="11012" max="11012" width="4.5546875" style="7" customWidth="1"/>
    <col min="11013" max="11013" width="10.5546875" style="7" customWidth="1"/>
    <col min="11014" max="11014" width="9.6640625" style="7" customWidth="1"/>
    <col min="11015" max="11015" width="12.6640625" style="7" customWidth="1"/>
    <col min="11016" max="11264" width="9.33203125" style="7"/>
    <col min="11265" max="11265" width="4.33203125" style="7" customWidth="1"/>
    <col min="11266" max="11266" width="14.44140625" style="7" customWidth="1"/>
    <col min="11267" max="11267" width="38.33203125" style="7" customWidth="1"/>
    <col min="11268" max="11268" width="4.5546875" style="7" customWidth="1"/>
    <col min="11269" max="11269" width="10.5546875" style="7" customWidth="1"/>
    <col min="11270" max="11270" width="9.6640625" style="7" customWidth="1"/>
    <col min="11271" max="11271" width="12.6640625" style="7" customWidth="1"/>
    <col min="11272" max="11520" width="9.33203125" style="7"/>
    <col min="11521" max="11521" width="4.33203125" style="7" customWidth="1"/>
    <col min="11522" max="11522" width="14.44140625" style="7" customWidth="1"/>
    <col min="11523" max="11523" width="38.33203125" style="7" customWidth="1"/>
    <col min="11524" max="11524" width="4.5546875" style="7" customWidth="1"/>
    <col min="11525" max="11525" width="10.5546875" style="7" customWidth="1"/>
    <col min="11526" max="11526" width="9.6640625" style="7" customWidth="1"/>
    <col min="11527" max="11527" width="12.6640625" style="7" customWidth="1"/>
    <col min="11528" max="11776" width="9.33203125" style="7"/>
    <col min="11777" max="11777" width="4.33203125" style="7" customWidth="1"/>
    <col min="11778" max="11778" width="14.44140625" style="7" customWidth="1"/>
    <col min="11779" max="11779" width="38.33203125" style="7" customWidth="1"/>
    <col min="11780" max="11780" width="4.5546875" style="7" customWidth="1"/>
    <col min="11781" max="11781" width="10.5546875" style="7" customWidth="1"/>
    <col min="11782" max="11782" width="9.6640625" style="7" customWidth="1"/>
    <col min="11783" max="11783" width="12.6640625" style="7" customWidth="1"/>
    <col min="11784" max="12032" width="9.33203125" style="7"/>
    <col min="12033" max="12033" width="4.33203125" style="7" customWidth="1"/>
    <col min="12034" max="12034" width="14.44140625" style="7" customWidth="1"/>
    <col min="12035" max="12035" width="38.33203125" style="7" customWidth="1"/>
    <col min="12036" max="12036" width="4.5546875" style="7" customWidth="1"/>
    <col min="12037" max="12037" width="10.5546875" style="7" customWidth="1"/>
    <col min="12038" max="12038" width="9.6640625" style="7" customWidth="1"/>
    <col min="12039" max="12039" width="12.6640625" style="7" customWidth="1"/>
    <col min="12040" max="12288" width="9.33203125" style="7"/>
    <col min="12289" max="12289" width="4.33203125" style="7" customWidth="1"/>
    <col min="12290" max="12290" width="14.44140625" style="7" customWidth="1"/>
    <col min="12291" max="12291" width="38.33203125" style="7" customWidth="1"/>
    <col min="12292" max="12292" width="4.5546875" style="7" customWidth="1"/>
    <col min="12293" max="12293" width="10.5546875" style="7" customWidth="1"/>
    <col min="12294" max="12294" width="9.6640625" style="7" customWidth="1"/>
    <col min="12295" max="12295" width="12.6640625" style="7" customWidth="1"/>
    <col min="12296" max="12544" width="9.33203125" style="7"/>
    <col min="12545" max="12545" width="4.33203125" style="7" customWidth="1"/>
    <col min="12546" max="12546" width="14.44140625" style="7" customWidth="1"/>
    <col min="12547" max="12547" width="38.33203125" style="7" customWidth="1"/>
    <col min="12548" max="12548" width="4.5546875" style="7" customWidth="1"/>
    <col min="12549" max="12549" width="10.5546875" style="7" customWidth="1"/>
    <col min="12550" max="12550" width="9.6640625" style="7" customWidth="1"/>
    <col min="12551" max="12551" width="12.6640625" style="7" customWidth="1"/>
    <col min="12552" max="12800" width="9.33203125" style="7"/>
    <col min="12801" max="12801" width="4.33203125" style="7" customWidth="1"/>
    <col min="12802" max="12802" width="14.44140625" style="7" customWidth="1"/>
    <col min="12803" max="12803" width="38.33203125" style="7" customWidth="1"/>
    <col min="12804" max="12804" width="4.5546875" style="7" customWidth="1"/>
    <col min="12805" max="12805" width="10.5546875" style="7" customWidth="1"/>
    <col min="12806" max="12806" width="9.6640625" style="7" customWidth="1"/>
    <col min="12807" max="12807" width="12.6640625" style="7" customWidth="1"/>
    <col min="12808" max="13056" width="9.33203125" style="7"/>
    <col min="13057" max="13057" width="4.33203125" style="7" customWidth="1"/>
    <col min="13058" max="13058" width="14.44140625" style="7" customWidth="1"/>
    <col min="13059" max="13059" width="38.33203125" style="7" customWidth="1"/>
    <col min="13060" max="13060" width="4.5546875" style="7" customWidth="1"/>
    <col min="13061" max="13061" width="10.5546875" style="7" customWidth="1"/>
    <col min="13062" max="13062" width="9.6640625" style="7" customWidth="1"/>
    <col min="13063" max="13063" width="12.6640625" style="7" customWidth="1"/>
    <col min="13064" max="13312" width="9.33203125" style="7"/>
    <col min="13313" max="13313" width="4.33203125" style="7" customWidth="1"/>
    <col min="13314" max="13314" width="14.44140625" style="7" customWidth="1"/>
    <col min="13315" max="13315" width="38.33203125" style="7" customWidth="1"/>
    <col min="13316" max="13316" width="4.5546875" style="7" customWidth="1"/>
    <col min="13317" max="13317" width="10.5546875" style="7" customWidth="1"/>
    <col min="13318" max="13318" width="9.6640625" style="7" customWidth="1"/>
    <col min="13319" max="13319" width="12.6640625" style="7" customWidth="1"/>
    <col min="13320" max="13568" width="9.33203125" style="7"/>
    <col min="13569" max="13569" width="4.33203125" style="7" customWidth="1"/>
    <col min="13570" max="13570" width="14.44140625" style="7" customWidth="1"/>
    <col min="13571" max="13571" width="38.33203125" style="7" customWidth="1"/>
    <col min="13572" max="13572" width="4.5546875" style="7" customWidth="1"/>
    <col min="13573" max="13573" width="10.5546875" style="7" customWidth="1"/>
    <col min="13574" max="13574" width="9.6640625" style="7" customWidth="1"/>
    <col min="13575" max="13575" width="12.6640625" style="7" customWidth="1"/>
    <col min="13576" max="13824" width="9.33203125" style="7"/>
    <col min="13825" max="13825" width="4.33203125" style="7" customWidth="1"/>
    <col min="13826" max="13826" width="14.44140625" style="7" customWidth="1"/>
    <col min="13827" max="13827" width="38.33203125" style="7" customWidth="1"/>
    <col min="13828" max="13828" width="4.5546875" style="7" customWidth="1"/>
    <col min="13829" max="13829" width="10.5546875" style="7" customWidth="1"/>
    <col min="13830" max="13830" width="9.6640625" style="7" customWidth="1"/>
    <col min="13831" max="13831" width="12.6640625" style="7" customWidth="1"/>
    <col min="13832" max="14080" width="9.33203125" style="7"/>
    <col min="14081" max="14081" width="4.33203125" style="7" customWidth="1"/>
    <col min="14082" max="14082" width="14.44140625" style="7" customWidth="1"/>
    <col min="14083" max="14083" width="38.33203125" style="7" customWidth="1"/>
    <col min="14084" max="14084" width="4.5546875" style="7" customWidth="1"/>
    <col min="14085" max="14085" width="10.5546875" style="7" customWidth="1"/>
    <col min="14086" max="14086" width="9.6640625" style="7" customWidth="1"/>
    <col min="14087" max="14087" width="12.6640625" style="7" customWidth="1"/>
    <col min="14088" max="14336" width="9.33203125" style="7"/>
    <col min="14337" max="14337" width="4.33203125" style="7" customWidth="1"/>
    <col min="14338" max="14338" width="14.44140625" style="7" customWidth="1"/>
    <col min="14339" max="14339" width="38.33203125" style="7" customWidth="1"/>
    <col min="14340" max="14340" width="4.5546875" style="7" customWidth="1"/>
    <col min="14341" max="14341" width="10.5546875" style="7" customWidth="1"/>
    <col min="14342" max="14342" width="9.6640625" style="7" customWidth="1"/>
    <col min="14343" max="14343" width="12.6640625" style="7" customWidth="1"/>
    <col min="14344" max="14592" width="9.33203125" style="7"/>
    <col min="14593" max="14593" width="4.33203125" style="7" customWidth="1"/>
    <col min="14594" max="14594" width="14.44140625" style="7" customWidth="1"/>
    <col min="14595" max="14595" width="38.33203125" style="7" customWidth="1"/>
    <col min="14596" max="14596" width="4.5546875" style="7" customWidth="1"/>
    <col min="14597" max="14597" width="10.5546875" style="7" customWidth="1"/>
    <col min="14598" max="14598" width="9.6640625" style="7" customWidth="1"/>
    <col min="14599" max="14599" width="12.6640625" style="7" customWidth="1"/>
    <col min="14600" max="14848" width="9.33203125" style="7"/>
    <col min="14849" max="14849" width="4.33203125" style="7" customWidth="1"/>
    <col min="14850" max="14850" width="14.44140625" style="7" customWidth="1"/>
    <col min="14851" max="14851" width="38.33203125" style="7" customWidth="1"/>
    <col min="14852" max="14852" width="4.5546875" style="7" customWidth="1"/>
    <col min="14853" max="14853" width="10.5546875" style="7" customWidth="1"/>
    <col min="14854" max="14854" width="9.6640625" style="7" customWidth="1"/>
    <col min="14855" max="14855" width="12.6640625" style="7" customWidth="1"/>
    <col min="14856" max="15104" width="9.33203125" style="7"/>
    <col min="15105" max="15105" width="4.33203125" style="7" customWidth="1"/>
    <col min="15106" max="15106" width="14.44140625" style="7" customWidth="1"/>
    <col min="15107" max="15107" width="38.33203125" style="7" customWidth="1"/>
    <col min="15108" max="15108" width="4.5546875" style="7" customWidth="1"/>
    <col min="15109" max="15109" width="10.5546875" style="7" customWidth="1"/>
    <col min="15110" max="15110" width="9.6640625" style="7" customWidth="1"/>
    <col min="15111" max="15111" width="12.6640625" style="7" customWidth="1"/>
    <col min="15112" max="15360" width="9.33203125" style="7"/>
    <col min="15361" max="15361" width="4.33203125" style="7" customWidth="1"/>
    <col min="15362" max="15362" width="14.44140625" style="7" customWidth="1"/>
    <col min="15363" max="15363" width="38.33203125" style="7" customWidth="1"/>
    <col min="15364" max="15364" width="4.5546875" style="7" customWidth="1"/>
    <col min="15365" max="15365" width="10.5546875" style="7" customWidth="1"/>
    <col min="15366" max="15366" width="9.6640625" style="7" customWidth="1"/>
    <col min="15367" max="15367" width="12.6640625" style="7" customWidth="1"/>
    <col min="15368" max="15616" width="9.33203125" style="7"/>
    <col min="15617" max="15617" width="4.33203125" style="7" customWidth="1"/>
    <col min="15618" max="15618" width="14.44140625" style="7" customWidth="1"/>
    <col min="15619" max="15619" width="38.33203125" style="7" customWidth="1"/>
    <col min="15620" max="15620" width="4.5546875" style="7" customWidth="1"/>
    <col min="15621" max="15621" width="10.5546875" style="7" customWidth="1"/>
    <col min="15622" max="15622" width="9.6640625" style="7" customWidth="1"/>
    <col min="15623" max="15623" width="12.6640625" style="7" customWidth="1"/>
    <col min="15624" max="15872" width="9.33203125" style="7"/>
    <col min="15873" max="15873" width="4.33203125" style="7" customWidth="1"/>
    <col min="15874" max="15874" width="14.44140625" style="7" customWidth="1"/>
    <col min="15875" max="15875" width="38.33203125" style="7" customWidth="1"/>
    <col min="15876" max="15876" width="4.5546875" style="7" customWidth="1"/>
    <col min="15877" max="15877" width="10.5546875" style="7" customWidth="1"/>
    <col min="15878" max="15878" width="9.6640625" style="7" customWidth="1"/>
    <col min="15879" max="15879" width="12.6640625" style="7" customWidth="1"/>
    <col min="15880" max="16128" width="9.33203125" style="7"/>
    <col min="16129" max="16129" width="4.33203125" style="7" customWidth="1"/>
    <col min="16130" max="16130" width="14.44140625" style="7" customWidth="1"/>
    <col min="16131" max="16131" width="38.33203125" style="7" customWidth="1"/>
    <col min="16132" max="16132" width="4.5546875" style="7" customWidth="1"/>
    <col min="16133" max="16133" width="10.5546875" style="7" customWidth="1"/>
    <col min="16134" max="16134" width="9.6640625" style="7" customWidth="1"/>
    <col min="16135" max="16135" width="12.6640625" style="7" customWidth="1"/>
    <col min="16136" max="16384" width="9.33203125" style="7"/>
  </cols>
  <sheetData>
    <row r="1" spans="1:7" ht="15.6">
      <c r="A1" s="318" t="s">
        <v>8</v>
      </c>
      <c r="B1" s="318"/>
      <c r="C1" s="319"/>
      <c r="D1" s="318"/>
      <c r="E1" s="318"/>
      <c r="F1" s="318"/>
      <c r="G1" s="318"/>
    </row>
    <row r="2" spans="1:7" ht="25.2" customHeight="1">
      <c r="A2" s="8" t="s">
        <v>9</v>
      </c>
      <c r="B2" s="9"/>
      <c r="C2" s="320"/>
      <c r="D2" s="320"/>
      <c r="E2" s="320"/>
      <c r="F2" s="320"/>
      <c r="G2" s="321"/>
    </row>
    <row r="3" spans="1:7" ht="25.2" customHeight="1">
      <c r="A3" s="8" t="s">
        <v>10</v>
      </c>
      <c r="B3" s="9"/>
      <c r="C3" s="320"/>
      <c r="D3" s="320"/>
      <c r="E3" s="320"/>
      <c r="F3" s="320"/>
      <c r="G3" s="321"/>
    </row>
    <row r="4" spans="1:7" ht="25.2" customHeight="1">
      <c r="A4" s="8" t="s">
        <v>11</v>
      </c>
      <c r="B4" s="9"/>
      <c r="C4" s="320"/>
      <c r="D4" s="320"/>
      <c r="E4" s="320"/>
      <c r="F4" s="320"/>
      <c r="G4" s="321"/>
    </row>
    <row r="5" spans="1:7">
      <c r="B5" s="10"/>
      <c r="C5" s="11"/>
      <c r="D5" s="12"/>
    </row>
  </sheetData>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
  <sheetViews>
    <sheetView workbookViewId="0">
      <selection activeCell="A2" sqref="A2:G2"/>
    </sheetView>
  </sheetViews>
  <sheetFormatPr defaultRowHeight="13.2"/>
  <cols>
    <col min="1" max="16384" width="8.88671875" style="2"/>
  </cols>
  <sheetData>
    <row r="1" spans="1:7">
      <c r="A1" s="1" t="s">
        <v>0</v>
      </c>
    </row>
    <row r="2" spans="1:7" ht="57.75" customHeight="1">
      <c r="A2" s="322" t="s">
        <v>1</v>
      </c>
      <c r="B2" s="322"/>
      <c r="C2" s="322"/>
      <c r="D2" s="322"/>
      <c r="E2" s="322"/>
      <c r="F2" s="322"/>
      <c r="G2" s="322"/>
    </row>
  </sheetData>
  <mergeCells count="1">
    <mergeCell ref="A2:G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7</vt:i4>
      </vt:variant>
      <vt:variant>
        <vt:lpstr>Pojmenované oblasti</vt:lpstr>
      </vt:variant>
      <vt:variant>
        <vt:i4>37</vt:i4>
      </vt:variant>
    </vt:vector>
  </HeadingPairs>
  <TitlesOfParts>
    <vt:vector size="44" baseType="lpstr">
      <vt:lpstr>UT - Krycí list</vt:lpstr>
      <vt:lpstr>UT - Rekapitulace</vt:lpstr>
      <vt:lpstr>UT - Položky</vt:lpstr>
      <vt:lpstr>VzorPolozky (2)</vt:lpstr>
      <vt:lpstr>Pokyny pro vyplnění (2)</vt:lpstr>
      <vt:lpstr>VzorPolozky</vt:lpstr>
      <vt:lpstr>Pokyny pro vyplnění</vt:lpstr>
      <vt:lpstr>'UT - Krycí list'!cisloobjektu</vt:lpstr>
      <vt:lpstr>'UT - Krycí list'!cislostavby</vt:lpstr>
      <vt:lpstr>Datum</vt:lpstr>
      <vt:lpstr>Dil</vt:lpstr>
      <vt:lpstr>HZS</vt:lpstr>
      <vt:lpstr>JKSO</vt:lpstr>
      <vt:lpstr>MJ</vt:lpstr>
      <vt:lpstr>NazevDilu</vt:lpstr>
      <vt:lpstr>'UT - Krycí list'!nazevobjektu</vt:lpstr>
      <vt:lpstr>'UT - Krycí list'!nazevstavby</vt:lpstr>
      <vt:lpstr>'UT - Položky'!Názvy_tisku</vt:lpstr>
      <vt:lpstr>'UT - Rekapitulace'!Názvy_tisku</vt:lpstr>
      <vt:lpstr>Objednatel</vt:lpstr>
      <vt:lpstr>'UT - Krycí list'!Oblast_tisku</vt:lpstr>
      <vt:lpstr>'UT - Položky'!Oblast_tisku</vt:lpstr>
      <vt:lpstr>'UT - Rekapitulace'!Oblast_tisku</vt:lpstr>
      <vt:lpstr>'UT - Krycí list'!PocetMJ</vt:lpstr>
      <vt:lpstr>Poznamka</vt:lpstr>
      <vt:lpstr>Profese</vt:lpstr>
      <vt:lpstr>'UT - Krycí list'!Projektant</vt:lpstr>
      <vt:lpstr>'UT - Krycí list'!SazbaDPH1</vt:lpstr>
      <vt:lpstr>'UT - Krycí list'!SazbaDPH2</vt:lpstr>
      <vt:lpstr>'UT - Položky'!SloupecCC</vt:lpstr>
      <vt:lpstr>'UT - Položky'!SloupecCisloPol</vt:lpstr>
      <vt:lpstr>'UT - Položky'!SloupecJC</vt:lpstr>
      <vt:lpstr>'UT - Položky'!SloupecMJ</vt:lpstr>
      <vt:lpstr>'UT - Položky'!SloupecMnozstvi</vt:lpstr>
      <vt:lpstr>'UT - Položky'!SloupecNazPol</vt:lpstr>
      <vt:lpstr>'UT - Položky'!SloupecPC</vt:lpstr>
      <vt:lpstr>soustava</vt:lpstr>
      <vt:lpstr>soustva</vt:lpstr>
      <vt:lpstr>VRN</vt:lpstr>
      <vt:lpstr>Zakazka</vt:lpstr>
      <vt:lpstr>Zaklad22</vt:lpstr>
      <vt:lpstr>Zaklad5</vt:lpstr>
      <vt:lpstr>Zařazení</vt:lpstr>
      <vt:lpstr>'UT - Krycí list'!Zhotovitel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2018-12-17T12:55:39Z</dcterms:modified>
</cp:coreProperties>
</file>